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Hospodarenie\hospodárenie 2021\"/>
    </mc:Choice>
  </mc:AlternateContent>
  <bookViews>
    <workbookView xWindow="0" yWindow="0" windowWidth="28800" windowHeight="12435"/>
  </bookViews>
  <sheets>
    <sheet name="Majetok" sheetId="1" r:id="rId1"/>
    <sheet name="Príjmy" sheetId="2" r:id="rId2"/>
    <sheet name="Výdavky" sheetId="3" r:id="rId3"/>
    <sheet name="Hárok1" sheetId="4" r:id="rId4"/>
  </sheets>
  <definedNames>
    <definedName name="_xlnm.Print_Titles" localSheetId="2">Výdavky!$A:$B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2" l="1"/>
  <c r="A21" i="3" l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21" i="2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F25" i="3" l="1"/>
  <c r="P25" i="3"/>
  <c r="D25" i="3"/>
  <c r="AF24" i="3"/>
  <c r="P24" i="3"/>
  <c r="D24" i="3"/>
  <c r="AF23" i="3"/>
  <c r="P23" i="3"/>
  <c r="D23" i="3"/>
  <c r="AF22" i="3"/>
  <c r="P22" i="3"/>
  <c r="D22" i="3"/>
  <c r="O26" i="2"/>
  <c r="D26" i="2"/>
  <c r="O25" i="2"/>
  <c r="D25" i="2"/>
  <c r="O24" i="2"/>
  <c r="D24" i="2"/>
  <c r="O23" i="2"/>
  <c r="D23" i="2"/>
  <c r="S23" i="2" s="1"/>
  <c r="AL23" i="3" s="1"/>
  <c r="S27" i="1"/>
  <c r="O27" i="1"/>
  <c r="S26" i="1"/>
  <c r="O26" i="1"/>
  <c r="S25" i="1"/>
  <c r="O25" i="1"/>
  <c r="S24" i="1"/>
  <c r="O24" i="1"/>
  <c r="AF31" i="3"/>
  <c r="AF30" i="3"/>
  <c r="AF29" i="3"/>
  <c r="AF28" i="3"/>
  <c r="AF27" i="3"/>
  <c r="AF26" i="3"/>
  <c r="AF21" i="3"/>
  <c r="AF20" i="3"/>
  <c r="AF19" i="3"/>
  <c r="AF18" i="3"/>
  <c r="AF17" i="3"/>
  <c r="AF16" i="3"/>
  <c r="AF15" i="3"/>
  <c r="AF14" i="3"/>
  <c r="AF13" i="3"/>
  <c r="AF12" i="3"/>
  <c r="AF11" i="3"/>
  <c r="AF10" i="3"/>
  <c r="AF9" i="3"/>
  <c r="AF8" i="3"/>
  <c r="AF7" i="3"/>
  <c r="AF6" i="3"/>
  <c r="AF5" i="3"/>
  <c r="AF4" i="3"/>
  <c r="P31" i="3"/>
  <c r="P30" i="3"/>
  <c r="P29" i="3"/>
  <c r="P28" i="3"/>
  <c r="P27" i="3"/>
  <c r="P26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P5" i="3"/>
  <c r="P4" i="3"/>
  <c r="AF34" i="3"/>
  <c r="P34" i="3"/>
  <c r="D34" i="3"/>
  <c r="AJ32" i="3"/>
  <c r="AI32" i="3"/>
  <c r="AH32" i="3"/>
  <c r="AG32" i="3"/>
  <c r="AE32" i="3"/>
  <c r="AD32" i="3"/>
  <c r="AC32" i="3"/>
  <c r="AB32" i="3"/>
  <c r="AA32" i="3"/>
  <c r="Z32" i="3"/>
  <c r="Y32" i="3"/>
  <c r="X32" i="3"/>
  <c r="W32" i="3"/>
  <c r="V32" i="3"/>
  <c r="U32" i="3"/>
  <c r="T32" i="3"/>
  <c r="S32" i="3"/>
  <c r="R32" i="3"/>
  <c r="Q32" i="3"/>
  <c r="O32" i="3"/>
  <c r="N32" i="3"/>
  <c r="M32" i="3"/>
  <c r="L32" i="3"/>
  <c r="K32" i="3"/>
  <c r="J32" i="3"/>
  <c r="I32" i="3"/>
  <c r="H32" i="3"/>
  <c r="G32" i="3"/>
  <c r="F32" i="3"/>
  <c r="E32" i="3"/>
  <c r="C32" i="3"/>
  <c r="D31" i="3"/>
  <c r="D30" i="3"/>
  <c r="D29" i="3"/>
  <c r="D28" i="3"/>
  <c r="D27" i="3"/>
  <c r="D26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X1" i="3"/>
  <c r="D34" i="2"/>
  <c r="O34" i="2"/>
  <c r="O31" i="2"/>
  <c r="O30" i="2"/>
  <c r="O29" i="2"/>
  <c r="O28" i="2"/>
  <c r="O27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O4" i="2"/>
  <c r="D31" i="2"/>
  <c r="S31" i="2" s="1"/>
  <c r="AL31" i="3" s="1"/>
  <c r="D30" i="2"/>
  <c r="S30" i="2" s="1"/>
  <c r="AL30" i="3" s="1"/>
  <c r="D29" i="2"/>
  <c r="S29" i="2" s="1"/>
  <c r="AL29" i="3" s="1"/>
  <c r="S28" i="2"/>
  <c r="AL28" i="3" s="1"/>
  <c r="D27" i="2"/>
  <c r="S27" i="2" s="1"/>
  <c r="AL27" i="3" s="1"/>
  <c r="D22" i="2"/>
  <c r="S22" i="2" s="1"/>
  <c r="D21" i="2"/>
  <c r="S21" i="2" s="1"/>
  <c r="AL21" i="3" s="1"/>
  <c r="D20" i="2"/>
  <c r="S20" i="2" s="1"/>
  <c r="AL20" i="3" s="1"/>
  <c r="D19" i="2"/>
  <c r="S19" i="2" s="1"/>
  <c r="AL19" i="3" s="1"/>
  <c r="D18" i="2"/>
  <c r="S18" i="2" s="1"/>
  <c r="AL18" i="3" s="1"/>
  <c r="D17" i="2"/>
  <c r="S17" i="2" s="1"/>
  <c r="AL17" i="3" s="1"/>
  <c r="D16" i="2"/>
  <c r="S16" i="2" s="1"/>
  <c r="AL16" i="3" s="1"/>
  <c r="D15" i="2"/>
  <c r="S15" i="2" s="1"/>
  <c r="AL15" i="3" s="1"/>
  <c r="D14" i="2"/>
  <c r="S14" i="2" s="1"/>
  <c r="AL14" i="3" s="1"/>
  <c r="D13" i="2"/>
  <c r="S13" i="2" s="1"/>
  <c r="AL13" i="3" s="1"/>
  <c r="D12" i="2"/>
  <c r="S12" i="2" s="1"/>
  <c r="AL12" i="3" s="1"/>
  <c r="D11" i="2"/>
  <c r="S11" i="2" s="1"/>
  <c r="AL11" i="3" s="1"/>
  <c r="D10" i="2"/>
  <c r="S10" i="2" s="1"/>
  <c r="AL10" i="3" s="1"/>
  <c r="D9" i="2"/>
  <c r="S9" i="2" s="1"/>
  <c r="AL9" i="3" s="1"/>
  <c r="D8" i="2"/>
  <c r="S8" i="2" s="1"/>
  <c r="AL8" i="3" s="1"/>
  <c r="D7" i="2"/>
  <c r="D6" i="2"/>
  <c r="S6" i="2" s="1"/>
  <c r="AL6" i="3" s="1"/>
  <c r="D5" i="2"/>
  <c r="S5" i="2" s="1"/>
  <c r="AL5" i="3" s="1"/>
  <c r="D4" i="2"/>
  <c r="S4" i="2" s="1"/>
  <c r="AL4" i="3" s="1"/>
  <c r="R32" i="2"/>
  <c r="Q32" i="2"/>
  <c r="P32" i="2"/>
  <c r="N32" i="2"/>
  <c r="M32" i="2"/>
  <c r="L32" i="2"/>
  <c r="K32" i="2"/>
  <c r="J32" i="2"/>
  <c r="I32" i="2"/>
  <c r="H32" i="2"/>
  <c r="G32" i="2"/>
  <c r="F32" i="2"/>
  <c r="E32" i="2"/>
  <c r="O34" i="1"/>
  <c r="O31" i="1"/>
  <c r="O30" i="1"/>
  <c r="O29" i="1"/>
  <c r="O28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S34" i="1"/>
  <c r="S31" i="1"/>
  <c r="S30" i="1"/>
  <c r="S29" i="1"/>
  <c r="S28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S24" i="2" l="1"/>
  <c r="AL24" i="3" s="1"/>
  <c r="AK23" i="3"/>
  <c r="AM23" i="3" s="1"/>
  <c r="AK25" i="3"/>
  <c r="S25" i="2"/>
  <c r="AL25" i="3" s="1"/>
  <c r="AK22" i="3"/>
  <c r="AL22" i="3"/>
  <c r="S26" i="2"/>
  <c r="AL26" i="3" s="1"/>
  <c r="T26" i="1"/>
  <c r="T22" i="1"/>
  <c r="T16" i="1"/>
  <c r="T14" i="1"/>
  <c r="T30" i="1"/>
  <c r="T24" i="1"/>
  <c r="T18" i="1"/>
  <c r="T10" i="1"/>
  <c r="T6" i="1"/>
  <c r="T27" i="1"/>
  <c r="AK24" i="3"/>
  <c r="T17" i="1"/>
  <c r="T25" i="1"/>
  <c r="T29" i="1"/>
  <c r="P32" i="3"/>
  <c r="O33" i="2"/>
  <c r="AF33" i="3"/>
  <c r="AK34" i="3"/>
  <c r="AF32" i="3"/>
  <c r="D33" i="2"/>
  <c r="T5" i="1"/>
  <c r="T9" i="1"/>
  <c r="T13" i="1"/>
  <c r="T21" i="1"/>
  <c r="T8" i="1"/>
  <c r="T12" i="1"/>
  <c r="T20" i="1"/>
  <c r="T28" i="1"/>
  <c r="D32" i="3"/>
  <c r="D33" i="3"/>
  <c r="AK27" i="3"/>
  <c r="AM27" i="3" s="1"/>
  <c r="AK4" i="3"/>
  <c r="AM4" i="3" s="1"/>
  <c r="AK8" i="3"/>
  <c r="AM8" i="3" s="1"/>
  <c r="AK12" i="3"/>
  <c r="AM12" i="3" s="1"/>
  <c r="AK20" i="3"/>
  <c r="AM20" i="3" s="1"/>
  <c r="AK28" i="3"/>
  <c r="AM28" i="3" s="1"/>
  <c r="AK16" i="3"/>
  <c r="AM16" i="3" s="1"/>
  <c r="AK5" i="3"/>
  <c r="AM5" i="3" s="1"/>
  <c r="AK13" i="3"/>
  <c r="AM13" i="3" s="1"/>
  <c r="AK17" i="3"/>
  <c r="AM17" i="3" s="1"/>
  <c r="AK21" i="3"/>
  <c r="AM21" i="3" s="1"/>
  <c r="AK9" i="3"/>
  <c r="AM9" i="3" s="1"/>
  <c r="AK29" i="3"/>
  <c r="AM29" i="3" s="1"/>
  <c r="AK6" i="3"/>
  <c r="AM6" i="3" s="1"/>
  <c r="AK14" i="3"/>
  <c r="AM14" i="3" s="1"/>
  <c r="AK18" i="3"/>
  <c r="AM18" i="3" s="1"/>
  <c r="AK26" i="3"/>
  <c r="AM26" i="3" s="1"/>
  <c r="AK30" i="3"/>
  <c r="AM30" i="3" s="1"/>
  <c r="AK11" i="3"/>
  <c r="AM11" i="3" s="1"/>
  <c r="P33" i="3"/>
  <c r="AK7" i="3"/>
  <c r="AK15" i="3"/>
  <c r="AM15" i="3" s="1"/>
  <c r="AK19" i="3"/>
  <c r="AM19" i="3" s="1"/>
  <c r="AK31" i="3"/>
  <c r="AM31" i="3" s="1"/>
  <c r="AK10" i="3"/>
  <c r="AM10" i="3" s="1"/>
  <c r="O32" i="2"/>
  <c r="D32" i="2"/>
  <c r="S7" i="2"/>
  <c r="AL7" i="3" s="1"/>
  <c r="S34" i="2"/>
  <c r="AL34" i="3" s="1"/>
  <c r="T7" i="1"/>
  <c r="T11" i="1"/>
  <c r="T15" i="1"/>
  <c r="T19" i="1"/>
  <c r="T23" i="1"/>
  <c r="T31" i="1"/>
  <c r="T34" i="1"/>
  <c r="AM24" i="3" l="1"/>
  <c r="AM25" i="3"/>
  <c r="AM22" i="3"/>
  <c r="AL32" i="3"/>
  <c r="AM34" i="3"/>
  <c r="AK33" i="3"/>
  <c r="AM7" i="3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A21" i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T33" i="1" l="1"/>
  <c r="S33" i="1"/>
  <c r="C32" i="2"/>
  <c r="S33" i="2" s="1"/>
  <c r="C32" i="1"/>
  <c r="O33" i="1" s="1"/>
  <c r="AM32" i="3" l="1"/>
  <c r="AK32" i="3"/>
  <c r="AM33" i="3" s="1"/>
  <c r="S32" i="2"/>
  <c r="T4" i="1" l="1"/>
  <c r="T32" i="1" s="1"/>
</calcChain>
</file>

<file path=xl/comments1.xml><?xml version="1.0" encoding="utf-8"?>
<comments xmlns="http://schemas.openxmlformats.org/spreadsheetml/2006/main">
  <authors>
    <author>Renata1</author>
  </authors>
  <commentList>
    <comment ref="O33" authorId="0" shapeId="0">
      <text>
        <r>
          <rPr>
            <b/>
            <sz val="9"/>
            <color indexed="81"/>
            <rFont val="Segoe UI"/>
            <family val="2"/>
            <charset val="238"/>
          </rPr>
          <t>kontrolné číslo - má byť rovnaké, ako v bunke nad tým (ak nie je, tak je niekde chyba)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S33" authorId="0" shapeId="0">
      <text>
        <r>
          <rPr>
            <b/>
            <sz val="9"/>
            <color indexed="81"/>
            <rFont val="Segoe UI"/>
            <family val="2"/>
            <charset val="238"/>
          </rPr>
          <t xml:space="preserve">kontrolné číslo - má byť rovnaké, ako v bunke nad tým (ak nie je, tak je niekde chyba)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T33" authorId="0" shapeId="0">
      <text>
        <r>
          <rPr>
            <b/>
            <sz val="9"/>
            <color indexed="81"/>
            <rFont val="Segoe UI"/>
            <family val="2"/>
            <charset val="238"/>
          </rPr>
          <t xml:space="preserve">kontrolné číslo - má byť rovnaké, ako v bunke nad tým (ak nie je, tak je niekde chyba)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Renata1</author>
  </authors>
  <commentList>
    <comment ref="D33" authorId="0" shapeId="0">
      <text>
        <r>
          <rPr>
            <b/>
            <sz val="9"/>
            <color indexed="81"/>
            <rFont val="Segoe UI"/>
            <family val="2"/>
            <charset val="238"/>
          </rPr>
          <t>kontrolné číslo - má byť rovné ako v bunke nad tým (ak nie je, tak je niekde chyba)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O33" authorId="0" shapeId="0">
      <text>
        <r>
          <rPr>
            <b/>
            <sz val="9"/>
            <color indexed="81"/>
            <rFont val="Segoe UI"/>
            <family val="2"/>
            <charset val="238"/>
          </rPr>
          <t>kontrolné číslo - má byť rovné ako v bunke nad tým (ak nie je, tak je niekde chyba)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S33" authorId="0" shapeId="0">
      <text>
        <r>
          <rPr>
            <b/>
            <sz val="9"/>
            <color indexed="81"/>
            <rFont val="Segoe UI"/>
            <family val="2"/>
            <charset val="238"/>
          </rPr>
          <t>kontrolné číslo - má byť rovné ako v bunke nad tým (ak nie je, tak je niekde chyba)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Renata1</author>
  </authors>
  <commentList>
    <comment ref="D33" authorId="0" shapeId="0">
      <text>
        <r>
          <rPr>
            <b/>
            <sz val="9"/>
            <color indexed="81"/>
            <rFont val="Segoe UI"/>
            <family val="2"/>
            <charset val="238"/>
          </rPr>
          <t>kontrolné číslo - má byť rovné ako v bunke nad tým (ak nie je, tak je niekde chyba)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P33" authorId="0" shapeId="0">
      <text>
        <r>
          <rPr>
            <b/>
            <sz val="9"/>
            <color indexed="81"/>
            <rFont val="Segoe UI"/>
            <family val="2"/>
            <charset val="238"/>
          </rPr>
          <t>kontrolné číslo - má byť rovné ako v bunke nad tým (ak nie je, tak je niekde chyba)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F33" authorId="0" shapeId="0">
      <text>
        <r>
          <rPr>
            <b/>
            <sz val="9"/>
            <color indexed="81"/>
            <rFont val="Segoe UI"/>
            <family val="2"/>
            <charset val="238"/>
          </rPr>
          <t>kontrolné číslo - má byť rovné ako v bunke nad tým (ak nie je, tak je niekde chyba)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K33" authorId="0" shapeId="0">
      <text>
        <r>
          <rPr>
            <b/>
            <sz val="9"/>
            <color indexed="81"/>
            <rFont val="Segoe UI"/>
            <family val="2"/>
            <charset val="238"/>
          </rPr>
          <t>kontrolné číslo - má byť rovné ako v bunke nad tým (ak nie je, tak je niekde chyba)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M33" authorId="0" shapeId="0">
      <text>
        <r>
          <rPr>
            <b/>
            <sz val="9"/>
            <color indexed="81"/>
            <rFont val="Segoe UI"/>
            <family val="2"/>
            <charset val="238"/>
          </rPr>
          <t>kontrolné číslo - má byť rovné ako v bunke nad tým (ak nie je, tak je niekde chyba)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<sst xmlns="http://schemas.openxmlformats.org/spreadsheetml/2006/main" count="175" uniqueCount="113">
  <si>
    <t>CZ</t>
  </si>
  <si>
    <t xml:space="preserve">z toho </t>
  </si>
  <si>
    <t>z toho:</t>
  </si>
  <si>
    <t>P.č.</t>
  </si>
  <si>
    <t>Dlhodobý hmotný majetok (r.20)</t>
  </si>
  <si>
    <t>SPOLU</t>
  </si>
  <si>
    <t>Dlhodobý finanačný majetok (r.21)</t>
  </si>
  <si>
    <t>Pohľadávky (r.23)</t>
  </si>
  <si>
    <t>Pôžičky (r.24)</t>
  </si>
  <si>
    <t>Zásoby (r.25)</t>
  </si>
  <si>
    <t>Peniaze (hotovosť) (r.26)</t>
  </si>
  <si>
    <t>Ceniny (r.27)</t>
  </si>
  <si>
    <t>Bankové účty    (r.28)</t>
  </si>
  <si>
    <t>Majetok celkom (r.31)</t>
  </si>
  <si>
    <t>Záväzky (r.32)</t>
  </si>
  <si>
    <t>Sociálny fond     (r.33)</t>
  </si>
  <si>
    <t>Úvery, pôžičky   (r.34)</t>
  </si>
  <si>
    <t>Záväzky celkom (r.35)</t>
  </si>
  <si>
    <t>z toho</t>
  </si>
  <si>
    <t>Príjmy z majetku (r.01)</t>
  </si>
  <si>
    <t>Dary a príspevky (r.02)</t>
  </si>
  <si>
    <t>z darov   (r.2a)</t>
  </si>
  <si>
    <t>z ofier     (r.2b)</t>
  </si>
  <si>
    <t>z cirk. príspevku (r.2c)</t>
  </si>
  <si>
    <t>z iných COJ (r.2d)</t>
  </si>
  <si>
    <t>ostatné   (r.2e)</t>
  </si>
  <si>
    <t>Príjmy z dedičstva (r.03)</t>
  </si>
  <si>
    <t>Príjmy z organ. akcií (r.04)</t>
  </si>
  <si>
    <t>Príjmy z dotácií  (r.05)</t>
  </si>
  <si>
    <t>Príjmy z predaja majetku (r.06)</t>
  </si>
  <si>
    <t>Príjmy z poskyt. služieb (r.07)</t>
  </si>
  <si>
    <t>Ostatné príjmy spolu     (r.08)</t>
  </si>
  <si>
    <t>úroky     (r.8a)</t>
  </si>
  <si>
    <t>pôžičky   (r.8b)</t>
  </si>
  <si>
    <t>ostatné (r.8c)</t>
  </si>
  <si>
    <t>Príjmy celkom (r.9)</t>
  </si>
  <si>
    <t xml:space="preserve">z toho: </t>
  </si>
  <si>
    <t>Zásoby (r.10)</t>
  </si>
  <si>
    <t>Služby spolu     (r.11)</t>
  </si>
  <si>
    <t>opravy (r.11a)</t>
  </si>
  <si>
    <t>obstaranie majetku (r.11b)</t>
  </si>
  <si>
    <t>cestovné (r.11c)</t>
  </si>
  <si>
    <t>telefón   (r.11e)</t>
  </si>
  <si>
    <t>stočné  (r.11f)</t>
  </si>
  <si>
    <t>revízie   (r.11g)</t>
  </si>
  <si>
    <t>poistky  (r.11h)</t>
  </si>
  <si>
    <t>ostatné   (r.11i)</t>
  </si>
  <si>
    <t>Mzdy   (r.12)</t>
  </si>
  <si>
    <t>Poistné fondy         (r. 13)</t>
  </si>
  <si>
    <t>časopisy  (r.14a)</t>
  </si>
  <si>
    <t>ceniny  (r.14b)</t>
  </si>
  <si>
    <t>kancel. potreby (r.14c)</t>
  </si>
  <si>
    <t>čistiace potreby (r.14d)</t>
  </si>
  <si>
    <t>PHM   (r.14e)</t>
  </si>
  <si>
    <t>ostatné    (r.14f)</t>
  </si>
  <si>
    <t>vodné   (r.14g)</t>
  </si>
  <si>
    <t>elektrická energia (r.14h)</t>
  </si>
  <si>
    <t>plyn/uhlie (r.14i)</t>
  </si>
  <si>
    <t>daň z príjmu  (r.14j)</t>
  </si>
  <si>
    <t>daň z nehnuteľ. (r.14k)</t>
  </si>
  <si>
    <t>daň zrážková (r.14l)</t>
  </si>
  <si>
    <t>úrok    (r.14m)</t>
  </si>
  <si>
    <t>poplatky  (r.14n)</t>
  </si>
  <si>
    <t>Sociálny fond      (r.15)</t>
  </si>
  <si>
    <t>Ostatné výdavky  (r.16)</t>
  </si>
  <si>
    <t>príspevok vyššej COJ (r.16a)</t>
  </si>
  <si>
    <t>príspevky iným COJ (r.16b)</t>
  </si>
  <si>
    <t>ostatné   (r.16c)</t>
  </si>
  <si>
    <t>pôžičky   (r.16d)</t>
  </si>
  <si>
    <t>Výdavky   (r.17)</t>
  </si>
  <si>
    <t>Príjmy       (r.9)</t>
  </si>
  <si>
    <t>Rozdiel príjmov a výdavkov (r.18)</t>
  </si>
  <si>
    <t>Rozdiel majetku a záväzkov (r.36)</t>
  </si>
  <si>
    <t>Dlhodobý nehm. majetok  (r.19)</t>
  </si>
  <si>
    <t>Umel. diela a kult.pam. (r.22)</t>
  </si>
  <si>
    <t>Priebežné pol.(+/-)      (r. 29)</t>
  </si>
  <si>
    <t>Krát..cenné pap. a ost. KFM (r.30)</t>
  </si>
  <si>
    <t>SPOLU CZ</t>
  </si>
  <si>
    <t xml:space="preserve">Seniorát </t>
  </si>
  <si>
    <t>reprezen.       (r.11d)</t>
  </si>
  <si>
    <t>Prevádzková réžia                (r. 14)</t>
  </si>
  <si>
    <t>Bratislava-Dúbravka</t>
  </si>
  <si>
    <t>Bratislava-Legionárska</t>
  </si>
  <si>
    <t>Bratislava-Petržalka</t>
  </si>
  <si>
    <t>Bratislava-Prievoz</t>
  </si>
  <si>
    <t>Bratislava-Rača</t>
  </si>
  <si>
    <t>Bratislava-Staré Mesto</t>
  </si>
  <si>
    <t>Dolné Saliby</t>
  </si>
  <si>
    <t>Dunajská Lužná</t>
  </si>
  <si>
    <t>Dunajská Streda</t>
  </si>
  <si>
    <t>Galanta</t>
  </si>
  <si>
    <t>Hlohovec</t>
  </si>
  <si>
    <t>Horné Saliby</t>
  </si>
  <si>
    <t>Horné Zelenice</t>
  </si>
  <si>
    <t>Limbach</t>
  </si>
  <si>
    <t>Modra Kráľová</t>
  </si>
  <si>
    <t>Pezinok</t>
  </si>
  <si>
    <t>Grinava</t>
  </si>
  <si>
    <t>Piešťany</t>
  </si>
  <si>
    <t>Senec</t>
  </si>
  <si>
    <t>Sládkovičovo</t>
  </si>
  <si>
    <t>Svätý Jur</t>
  </si>
  <si>
    <t>Šamorín</t>
  </si>
  <si>
    <t>Trnava</t>
  </si>
  <si>
    <t>Veľké Leváre</t>
  </si>
  <si>
    <t>Veľké Úľany</t>
  </si>
  <si>
    <t>Veľký Grob-Čataj</t>
  </si>
  <si>
    <t>Vrbové</t>
  </si>
  <si>
    <t>Modra</t>
  </si>
  <si>
    <t>Bratislavský seniorát - výdavky - rok 2021</t>
  </si>
  <si>
    <t>Bratislavský seniorát - príjmy - rok 2021</t>
  </si>
  <si>
    <t>Bratislavský  seniorát - majetok - rok 2021</t>
  </si>
  <si>
    <t>Bratislava-St. Mesto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</si>
</sst>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14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sz val="10"/>
      <color indexed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7FFF7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3" fillId="0" borderId="0" applyFill="0" applyProtection="0"/>
  </cellStyleXfs>
  <cellXfs count="109">
    <xf numFmtId="0" fontId="0" fillId="0" borderId="0" xfId="0"/>
    <xf numFmtId="0" fontId="4" fillId="0" borderId="0" xfId="0" applyFont="1"/>
    <xf numFmtId="0" fontId="3" fillId="0" borderId="1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10" fillId="0" borderId="0" xfId="0" applyFont="1"/>
    <xf numFmtId="0" fontId="2" fillId="7" borderId="22" xfId="0" applyFont="1" applyFill="1" applyBorder="1"/>
    <xf numFmtId="0" fontId="2" fillId="6" borderId="12" xfId="0" applyFont="1" applyFill="1" applyBorder="1" applyAlignment="1">
      <alignment horizontal="center" vertical="center" wrapText="1"/>
    </xf>
    <xf numFmtId="0" fontId="10" fillId="0" borderId="0" xfId="0" applyFont="1" applyProtection="1">
      <protection locked="0"/>
    </xf>
    <xf numFmtId="0" fontId="4" fillId="0" borderId="0" xfId="0" applyFont="1" applyProtection="1">
      <protection locked="0"/>
    </xf>
    <xf numFmtId="164" fontId="6" fillId="0" borderId="0" xfId="0" applyNumberFormat="1" applyFont="1"/>
    <xf numFmtId="0" fontId="6" fillId="0" borderId="0" xfId="0" applyFont="1"/>
    <xf numFmtId="164" fontId="6" fillId="0" borderId="0" xfId="0" applyNumberFormat="1" applyFont="1" applyAlignment="1">
      <alignment horizontal="right"/>
    </xf>
    <xf numFmtId="0" fontId="2" fillId="8" borderId="22" xfId="0" applyFont="1" applyFill="1" applyBorder="1"/>
    <xf numFmtId="0" fontId="9" fillId="8" borderId="23" xfId="0" applyFont="1" applyFill="1" applyBorder="1"/>
    <xf numFmtId="0" fontId="2" fillId="8" borderId="15" xfId="0" applyFont="1" applyFill="1" applyBorder="1"/>
    <xf numFmtId="0" fontId="2" fillId="8" borderId="12" xfId="0" applyFont="1" applyFill="1" applyBorder="1" applyAlignment="1">
      <alignment horizontal="left"/>
    </xf>
    <xf numFmtId="164" fontId="6" fillId="0" borderId="26" xfId="0" applyNumberFormat="1" applyFont="1" applyFill="1" applyBorder="1" applyAlignment="1">
      <alignment horizontal="right"/>
    </xf>
    <xf numFmtId="164" fontId="6" fillId="0" borderId="27" xfId="0" applyNumberFormat="1" applyFont="1" applyBorder="1" applyAlignment="1">
      <alignment horizontal="right" wrapText="1"/>
    </xf>
    <xf numFmtId="164" fontId="5" fillId="0" borderId="28" xfId="0" applyNumberFormat="1" applyFont="1" applyFill="1" applyBorder="1" applyAlignment="1">
      <alignment horizontal="right"/>
    </xf>
    <xf numFmtId="0" fontId="5" fillId="6" borderId="30" xfId="0" applyFont="1" applyFill="1" applyBorder="1"/>
    <xf numFmtId="0" fontId="5" fillId="6" borderId="22" xfId="0" applyFont="1" applyFill="1" applyBorder="1" applyAlignment="1">
      <alignment horizontal="center"/>
    </xf>
    <xf numFmtId="164" fontId="5" fillId="6" borderId="23" xfId="0" applyNumberFormat="1" applyFont="1" applyFill="1" applyBorder="1" applyAlignment="1">
      <alignment horizontal="right"/>
    </xf>
    <xf numFmtId="164" fontId="5" fillId="6" borderId="24" xfId="0" applyNumberFormat="1" applyFont="1" applyFill="1" applyBorder="1" applyAlignment="1">
      <alignment horizontal="right"/>
    </xf>
    <xf numFmtId="164" fontId="6" fillId="0" borderId="29" xfId="0" applyNumberFormat="1" applyFont="1" applyBorder="1" applyAlignment="1">
      <alignment horizontal="right"/>
    </xf>
    <xf numFmtId="0" fontId="3" fillId="0" borderId="4" xfId="0" applyFont="1" applyBorder="1"/>
    <xf numFmtId="0" fontId="3" fillId="0" borderId="3" xfId="0" applyFont="1" applyBorder="1"/>
    <xf numFmtId="164" fontId="6" fillId="0" borderId="4" xfId="0" applyNumberFormat="1" applyFont="1" applyBorder="1" applyAlignment="1" applyProtection="1">
      <alignment horizontal="right"/>
      <protection locked="0"/>
    </xf>
    <xf numFmtId="164" fontId="6" fillId="0" borderId="4" xfId="1" applyNumberFormat="1" applyFont="1" applyBorder="1" applyAlignment="1" applyProtection="1">
      <alignment horizontal="right"/>
      <protection locked="0"/>
    </xf>
    <xf numFmtId="164" fontId="6" fillId="0" borderId="6" xfId="0" applyNumberFormat="1" applyFont="1" applyBorder="1" applyAlignment="1" applyProtection="1">
      <alignment horizontal="right"/>
      <protection locked="0"/>
    </xf>
    <xf numFmtId="164" fontId="5" fillId="2" borderId="4" xfId="1" applyNumberFormat="1" applyFont="1" applyFill="1" applyBorder="1" applyAlignment="1">
      <alignment horizontal="right"/>
    </xf>
    <xf numFmtId="164" fontId="6" fillId="0" borderId="16" xfId="0" applyNumberFormat="1" applyFont="1" applyBorder="1" applyAlignment="1" applyProtection="1">
      <alignment horizontal="right"/>
      <protection locked="0"/>
    </xf>
    <xf numFmtId="164" fontId="5" fillId="2" borderId="4" xfId="0" applyNumberFormat="1" applyFont="1" applyFill="1" applyBorder="1" applyAlignment="1">
      <alignment horizontal="right"/>
    </xf>
    <xf numFmtId="164" fontId="6" fillId="3" borderId="14" xfId="0" applyNumberFormat="1" applyFont="1" applyFill="1" applyBorder="1" applyAlignment="1">
      <alignment horizontal="right"/>
    </xf>
    <xf numFmtId="164" fontId="6" fillId="0" borderId="3" xfId="0" applyNumberFormat="1" applyFont="1" applyBorder="1" applyAlignment="1" applyProtection="1">
      <alignment horizontal="right"/>
      <protection locked="0"/>
    </xf>
    <xf numFmtId="164" fontId="6" fillId="0" borderId="3" xfId="1" applyNumberFormat="1" applyFont="1" applyBorder="1" applyAlignment="1" applyProtection="1">
      <alignment horizontal="right"/>
      <protection locked="0"/>
    </xf>
    <xf numFmtId="164" fontId="6" fillId="0" borderId="3" xfId="0" applyNumberFormat="1" applyFont="1" applyBorder="1" applyAlignment="1" applyProtection="1">
      <alignment horizontal="right" wrapText="1"/>
      <protection locked="0"/>
    </xf>
    <xf numFmtId="164" fontId="5" fillId="8" borderId="12" xfId="0" applyNumberFormat="1" applyFont="1" applyFill="1" applyBorder="1" applyAlignment="1">
      <alignment horizontal="right"/>
    </xf>
    <xf numFmtId="164" fontId="5" fillId="8" borderId="1" xfId="0" applyNumberFormat="1" applyFont="1" applyFill="1" applyBorder="1" applyAlignment="1">
      <alignment horizontal="right"/>
    </xf>
    <xf numFmtId="164" fontId="5" fillId="8" borderId="23" xfId="0" applyNumberFormat="1" applyFont="1" applyFill="1" applyBorder="1" applyAlignment="1" applyProtection="1">
      <alignment horizontal="right"/>
      <protection locked="0"/>
    </xf>
    <xf numFmtId="164" fontId="5" fillId="8" borderId="23" xfId="1" applyNumberFormat="1" applyFont="1" applyFill="1" applyBorder="1" applyAlignment="1">
      <alignment horizontal="right"/>
    </xf>
    <xf numFmtId="164" fontId="5" fillId="8" borderId="23" xfId="0" applyNumberFormat="1" applyFont="1" applyFill="1" applyBorder="1" applyAlignment="1">
      <alignment horizontal="right"/>
    </xf>
    <xf numFmtId="164" fontId="5" fillId="8" borderId="24" xfId="0" applyNumberFormat="1" applyFont="1" applyFill="1" applyBorder="1" applyAlignment="1">
      <alignment horizontal="right"/>
    </xf>
    <xf numFmtId="0" fontId="5" fillId="4" borderId="12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/>
    </xf>
    <xf numFmtId="0" fontId="6" fillId="0" borderId="4" xfId="0" applyFont="1" applyBorder="1"/>
    <xf numFmtId="164" fontId="6" fillId="0" borderId="4" xfId="0" applyNumberFormat="1" applyFont="1" applyBorder="1" applyAlignment="1" applyProtection="1">
      <alignment horizontal="right" wrapText="1"/>
      <protection locked="0"/>
    </xf>
    <xf numFmtId="164" fontId="6" fillId="0" borderId="4" xfId="0" applyNumberFormat="1" applyFont="1" applyFill="1" applyBorder="1" applyAlignment="1">
      <alignment horizontal="right" wrapText="1"/>
    </xf>
    <xf numFmtId="164" fontId="6" fillId="0" borderId="4" xfId="0" applyNumberFormat="1" applyFont="1" applyBorder="1" applyAlignment="1">
      <alignment horizontal="right" wrapText="1"/>
    </xf>
    <xf numFmtId="164" fontId="5" fillId="4" borderId="14" xfId="0" applyNumberFormat="1" applyFont="1" applyFill="1" applyBorder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3" xfId="0" applyFont="1" applyBorder="1"/>
    <xf numFmtId="0" fontId="6" fillId="4" borderId="22" xfId="0" applyFont="1" applyFill="1" applyBorder="1"/>
    <xf numFmtId="0" fontId="5" fillId="4" borderId="23" xfId="0" applyFont="1" applyFill="1" applyBorder="1" applyAlignment="1">
      <alignment horizontal="center"/>
    </xf>
    <xf numFmtId="164" fontId="5" fillId="4" borderId="23" xfId="0" applyNumberFormat="1" applyFont="1" applyFill="1" applyBorder="1" applyAlignment="1">
      <alignment horizontal="right"/>
    </xf>
    <xf numFmtId="164" fontId="5" fillId="4" borderId="24" xfId="0" applyNumberFormat="1" applyFont="1" applyFill="1" applyBorder="1" applyAlignment="1">
      <alignment horizontal="right"/>
    </xf>
    <xf numFmtId="0" fontId="5" fillId="5" borderId="22" xfId="0" applyFont="1" applyFill="1" applyBorder="1"/>
    <xf numFmtId="0" fontId="5" fillId="5" borderId="23" xfId="0" applyFont="1" applyFill="1" applyBorder="1"/>
    <xf numFmtId="164" fontId="5" fillId="5" borderId="23" xfId="0" applyNumberFormat="1" applyFont="1" applyFill="1" applyBorder="1" applyAlignment="1" applyProtection="1">
      <alignment horizontal="right"/>
      <protection locked="0"/>
    </xf>
    <xf numFmtId="164" fontId="5" fillId="5" borderId="23" xfId="0" applyNumberFormat="1" applyFont="1" applyFill="1" applyBorder="1" applyAlignment="1">
      <alignment horizontal="right" wrapText="1"/>
    </xf>
    <xf numFmtId="164" fontId="5" fillId="5" borderId="24" xfId="0" applyNumberFormat="1" applyFont="1" applyFill="1" applyBorder="1" applyAlignment="1">
      <alignment horizontal="right"/>
    </xf>
    <xf numFmtId="164" fontId="6" fillId="9" borderId="4" xfId="0" applyNumberFormat="1" applyFont="1" applyFill="1" applyBorder="1" applyAlignment="1">
      <alignment horizontal="right"/>
    </xf>
    <xf numFmtId="164" fontId="5" fillId="6" borderId="4" xfId="0" applyNumberFormat="1" applyFont="1" applyFill="1" applyBorder="1" applyAlignment="1">
      <alignment horizontal="right"/>
    </xf>
    <xf numFmtId="164" fontId="6" fillId="0" borderId="4" xfId="0" applyNumberFormat="1" applyFont="1" applyBorder="1" applyAlignment="1">
      <alignment horizontal="right"/>
    </xf>
    <xf numFmtId="164" fontId="5" fillId="9" borderId="14" xfId="0" applyNumberFormat="1" applyFont="1" applyFill="1" applyBorder="1" applyAlignment="1">
      <alignment horizontal="right"/>
    </xf>
    <xf numFmtId="164" fontId="6" fillId="9" borderId="3" xfId="0" applyNumberFormat="1" applyFont="1" applyFill="1" applyBorder="1" applyAlignment="1">
      <alignment horizontal="right"/>
    </xf>
    <xf numFmtId="164" fontId="5" fillId="6" borderId="3" xfId="0" applyNumberFormat="1" applyFont="1" applyFill="1" applyBorder="1" applyAlignment="1">
      <alignment horizontal="right"/>
    </xf>
    <xf numFmtId="164" fontId="5" fillId="9" borderId="2" xfId="0" applyNumberFormat="1" applyFont="1" applyFill="1" applyBorder="1" applyAlignment="1">
      <alignment horizontal="right"/>
    </xf>
    <xf numFmtId="0" fontId="5" fillId="7" borderId="23" xfId="0" applyFont="1" applyFill="1" applyBorder="1"/>
    <xf numFmtId="164" fontId="5" fillId="7" borderId="23" xfId="0" applyNumberFormat="1" applyFont="1" applyFill="1" applyBorder="1" applyAlignment="1" applyProtection="1">
      <alignment horizontal="right"/>
      <protection locked="0"/>
    </xf>
    <xf numFmtId="164" fontId="5" fillId="7" borderId="23" xfId="0" applyNumberFormat="1" applyFont="1" applyFill="1" applyBorder="1" applyAlignment="1">
      <alignment horizontal="right"/>
    </xf>
    <xf numFmtId="164" fontId="5" fillId="7" borderId="24" xfId="0" applyNumberFormat="1" applyFont="1" applyFill="1" applyBorder="1" applyAlignment="1">
      <alignment horizontal="right"/>
    </xf>
    <xf numFmtId="0" fontId="5" fillId="3" borderId="10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3" borderId="17" xfId="1" applyFont="1" applyFill="1" applyBorder="1" applyAlignment="1">
      <alignment horizontal="center" vertical="center" wrapText="1"/>
    </xf>
    <xf numFmtId="0" fontId="2" fillId="3" borderId="19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8" xfId="1" applyFont="1" applyFill="1" applyBorder="1" applyAlignment="1">
      <alignment horizontal="center" vertical="center" wrapText="1"/>
    </xf>
    <xf numFmtId="0" fontId="5" fillId="3" borderId="20" xfId="1" applyFont="1" applyFill="1" applyBorder="1" applyAlignment="1">
      <alignment horizontal="center" vertical="center" wrapText="1"/>
    </xf>
    <xf numFmtId="0" fontId="2" fillId="3" borderId="7" xfId="1" applyFont="1" applyFill="1" applyBorder="1" applyAlignment="1">
      <alignment horizontal="center" vertical="center"/>
    </xf>
    <xf numFmtId="0" fontId="2" fillId="3" borderId="11" xfId="1" applyFont="1" applyFill="1" applyBorder="1" applyAlignment="1">
      <alignment horizontal="center" vertical="center"/>
    </xf>
    <xf numFmtId="49" fontId="5" fillId="3" borderId="9" xfId="1" applyNumberFormat="1" applyFont="1" applyFill="1" applyBorder="1" applyAlignment="1">
      <alignment horizontal="center" vertical="center" wrapText="1" shrinkToFit="1"/>
    </xf>
    <xf numFmtId="49" fontId="5" fillId="3" borderId="12" xfId="1" applyNumberFormat="1" applyFont="1" applyFill="1" applyBorder="1" applyAlignment="1">
      <alignment horizontal="center" vertical="center" wrapText="1" shrinkToFit="1"/>
    </xf>
    <xf numFmtId="0" fontId="5" fillId="3" borderId="9" xfId="1" applyNumberFormat="1" applyFont="1" applyFill="1" applyBorder="1" applyAlignment="1">
      <alignment horizontal="center" vertical="center" wrapText="1"/>
    </xf>
    <xf numFmtId="0" fontId="5" fillId="3" borderId="12" xfId="0" applyNumberFormat="1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5" fillId="4" borderId="7" xfId="1" applyFont="1" applyFill="1" applyBorder="1" applyAlignment="1">
      <alignment horizontal="center" vertical="center"/>
    </xf>
    <xf numFmtId="0" fontId="5" fillId="4" borderId="11" xfId="1" applyFont="1" applyFill="1" applyBorder="1" applyAlignment="1">
      <alignment horizontal="center" vertical="center"/>
    </xf>
    <xf numFmtId="0" fontId="5" fillId="4" borderId="8" xfId="1" applyFont="1" applyFill="1" applyBorder="1" applyAlignment="1">
      <alignment horizontal="center" vertical="center" wrapText="1"/>
    </xf>
    <xf numFmtId="0" fontId="5" fillId="4" borderId="25" xfId="1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2" fillId="6" borderId="21" xfId="1" applyFont="1" applyFill="1" applyBorder="1" applyAlignment="1">
      <alignment horizontal="center" vertical="center"/>
    </xf>
    <xf numFmtId="0" fontId="2" fillId="6" borderId="15" xfId="1" applyFont="1" applyFill="1" applyBorder="1" applyAlignment="1">
      <alignment horizontal="center" vertical="center"/>
    </xf>
    <xf numFmtId="0" fontId="2" fillId="6" borderId="9" xfId="1" applyFont="1" applyFill="1" applyBorder="1" applyAlignment="1">
      <alignment horizontal="center" vertical="center" wrapText="1"/>
    </xf>
    <xf numFmtId="0" fontId="2" fillId="6" borderId="12" xfId="1" applyFont="1" applyFill="1" applyBorder="1" applyAlignment="1">
      <alignment horizontal="center" vertical="center" wrapText="1"/>
    </xf>
  </cellXfs>
  <cellStyles count="3">
    <cellStyle name="Normálna 2" xfId="2"/>
    <cellStyle name="Normálne" xfId="0" builtinId="0"/>
    <cellStyle name="normálne_Hárok1" xfId="1"/>
  </cellStyles>
  <dxfs count="0"/>
  <tableStyles count="1" defaultTableStyle="TableStyleMedium2" defaultPivotStyle="PivotStyleLight16">
    <tableStyle name="Invisible" pivot="0" table="0" count="0"/>
  </tableStyles>
  <colors>
    <mruColors>
      <color rgb="FFFFFFEB"/>
      <color rgb="FF663300"/>
      <color rgb="FFCC3300"/>
      <color rgb="FF3333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34"/>
  <sheetViews>
    <sheetView tabSelected="1" zoomScale="115" zoomScaleNormal="115" workbookViewId="0">
      <pane ySplit="3" topLeftCell="A4" activePane="bottomLeft" state="frozen"/>
      <selection pane="bottomLeft" activeCell="A9" sqref="A9:XFD9"/>
    </sheetView>
  </sheetViews>
  <sheetFormatPr defaultColWidth="8.7109375" defaultRowHeight="15" x14ac:dyDescent="0.25"/>
  <cols>
    <col min="1" max="1" width="4.140625" style="1" customWidth="1"/>
    <col min="2" max="2" width="16.85546875" style="1" customWidth="1"/>
    <col min="3" max="3" width="6.5703125" style="1" customWidth="1"/>
    <col min="4" max="4" width="10.140625" style="1" customWidth="1"/>
    <col min="5" max="5" width="6.85546875" style="1" customWidth="1"/>
    <col min="6" max="7" width="8" style="1" customWidth="1"/>
    <col min="8" max="8" width="6.5703125" style="1" customWidth="1"/>
    <col min="9" max="9" width="5.5703125" style="1" customWidth="1"/>
    <col min="10" max="10" width="7.28515625" style="1" customWidth="1"/>
    <col min="11" max="11" width="6.7109375" style="1" customWidth="1"/>
    <col min="12" max="12" width="9.5703125" style="1" customWidth="1"/>
    <col min="13" max="13" width="8.140625" style="1" customWidth="1"/>
    <col min="14" max="14" width="6.85546875" style="1" customWidth="1"/>
    <col min="15" max="15" width="9.85546875" style="1" customWidth="1"/>
    <col min="16" max="16" width="7.85546875" style="1" customWidth="1"/>
    <col min="17" max="17" width="6.42578125" style="1" customWidth="1"/>
    <col min="18" max="18" width="7.85546875" style="1" customWidth="1"/>
    <col min="19" max="19" width="9.85546875" style="1" customWidth="1"/>
    <col min="20" max="20" width="10.5703125" style="4" customWidth="1"/>
    <col min="21" max="16384" width="8.7109375" style="1"/>
  </cols>
  <sheetData>
    <row r="1" spans="1:20" ht="16.5" thickBot="1" x14ac:dyDescent="0.3">
      <c r="B1" s="9" t="s">
        <v>111</v>
      </c>
      <c r="C1" s="10"/>
      <c r="D1" s="10"/>
      <c r="E1" s="10"/>
      <c r="F1" s="10"/>
      <c r="G1" s="10"/>
    </row>
    <row r="2" spans="1:20" ht="23.25" customHeight="1" x14ac:dyDescent="0.25">
      <c r="A2" s="82" t="s">
        <v>3</v>
      </c>
      <c r="B2" s="75" t="s">
        <v>0</v>
      </c>
      <c r="C2" s="84" t="s">
        <v>73</v>
      </c>
      <c r="D2" s="77" t="s">
        <v>4</v>
      </c>
      <c r="E2" s="86" t="s">
        <v>6</v>
      </c>
      <c r="F2" s="80" t="s">
        <v>74</v>
      </c>
      <c r="G2" s="77" t="s">
        <v>7</v>
      </c>
      <c r="H2" s="77" t="s">
        <v>8</v>
      </c>
      <c r="I2" s="77" t="s">
        <v>9</v>
      </c>
      <c r="J2" s="77" t="s">
        <v>10</v>
      </c>
      <c r="K2" s="77" t="s">
        <v>11</v>
      </c>
      <c r="L2" s="77" t="s">
        <v>12</v>
      </c>
      <c r="M2" s="77" t="s">
        <v>75</v>
      </c>
      <c r="N2" s="77" t="s">
        <v>76</v>
      </c>
      <c r="O2" s="77" t="s">
        <v>13</v>
      </c>
      <c r="P2" s="77" t="s">
        <v>14</v>
      </c>
      <c r="Q2" s="77" t="s">
        <v>15</v>
      </c>
      <c r="R2" s="77" t="s">
        <v>16</v>
      </c>
      <c r="S2" s="77" t="s">
        <v>17</v>
      </c>
      <c r="T2" s="73" t="s">
        <v>72</v>
      </c>
    </row>
    <row r="3" spans="1:20" ht="25.5" customHeight="1" thickBot="1" x14ac:dyDescent="0.3">
      <c r="A3" s="83"/>
      <c r="B3" s="76"/>
      <c r="C3" s="85"/>
      <c r="D3" s="78"/>
      <c r="E3" s="87"/>
      <c r="F3" s="81"/>
      <c r="G3" s="79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9"/>
      <c r="T3" s="74"/>
    </row>
    <row r="4" spans="1:20" ht="13.5" customHeight="1" x14ac:dyDescent="0.25">
      <c r="A4" s="2">
        <v>1</v>
      </c>
      <c r="B4" s="26" t="s">
        <v>81</v>
      </c>
      <c r="C4" s="28">
        <v>0</v>
      </c>
      <c r="D4" s="29">
        <v>5770179.8300000001</v>
      </c>
      <c r="E4" s="28">
        <v>0</v>
      </c>
      <c r="F4" s="30">
        <v>0</v>
      </c>
      <c r="G4" s="29">
        <v>33034.769999999997</v>
      </c>
      <c r="H4" s="28">
        <v>0</v>
      </c>
      <c r="I4" s="28">
        <v>0</v>
      </c>
      <c r="J4" s="28">
        <v>3223.92</v>
      </c>
      <c r="K4" s="28">
        <v>472</v>
      </c>
      <c r="L4" s="28">
        <v>142531.85999999999</v>
      </c>
      <c r="M4" s="28">
        <v>1201.3900000000001</v>
      </c>
      <c r="N4" s="30">
        <v>0</v>
      </c>
      <c r="O4" s="31">
        <f>SUM(C4:N4)</f>
        <v>5950643.7699999996</v>
      </c>
      <c r="P4" s="32">
        <v>25127.31</v>
      </c>
      <c r="Q4" s="28">
        <v>359.21</v>
      </c>
      <c r="R4" s="30">
        <v>0</v>
      </c>
      <c r="S4" s="33">
        <f>SUM(P4:R4)</f>
        <v>25486.52</v>
      </c>
      <c r="T4" s="34">
        <f t="shared" ref="T4:T31" si="0">SUM(O4-S4)</f>
        <v>5925157.25</v>
      </c>
    </row>
    <row r="5" spans="1:20" ht="13.5" customHeight="1" x14ac:dyDescent="0.25">
      <c r="A5" s="3">
        <v>2</v>
      </c>
      <c r="B5" s="27" t="s">
        <v>82</v>
      </c>
      <c r="C5" s="35">
        <v>0</v>
      </c>
      <c r="D5" s="36">
        <v>10417848</v>
      </c>
      <c r="E5" s="35">
        <v>0</v>
      </c>
      <c r="F5" s="35">
        <v>34126</v>
      </c>
      <c r="G5" s="36">
        <v>57927</v>
      </c>
      <c r="H5" s="35">
        <v>0</v>
      </c>
      <c r="I5" s="35">
        <v>0</v>
      </c>
      <c r="J5" s="35">
        <v>8204</v>
      </c>
      <c r="K5" s="35">
        <v>724</v>
      </c>
      <c r="L5" s="35">
        <v>294617</v>
      </c>
      <c r="M5" s="35">
        <v>0</v>
      </c>
      <c r="N5" s="35">
        <v>0</v>
      </c>
      <c r="O5" s="31">
        <f t="shared" ref="O5:O31" si="1">SUM(C5:N5)</f>
        <v>10813446</v>
      </c>
      <c r="P5" s="35">
        <v>204280</v>
      </c>
      <c r="Q5" s="35">
        <v>287</v>
      </c>
      <c r="R5" s="35">
        <v>0</v>
      </c>
      <c r="S5" s="33">
        <f t="shared" ref="S5:S31" si="2">SUM(P5:R5)</f>
        <v>204567</v>
      </c>
      <c r="T5" s="34">
        <f t="shared" si="0"/>
        <v>10608879</v>
      </c>
    </row>
    <row r="6" spans="1:20" ht="13.5" customHeight="1" x14ac:dyDescent="0.25">
      <c r="A6" s="3">
        <v>3</v>
      </c>
      <c r="B6" s="27" t="s">
        <v>83</v>
      </c>
      <c r="C6" s="35">
        <v>0</v>
      </c>
      <c r="D6" s="36">
        <v>5415083.0099999998</v>
      </c>
      <c r="E6" s="35">
        <v>0</v>
      </c>
      <c r="F6" s="35">
        <v>0</v>
      </c>
      <c r="G6" s="36">
        <v>-173.16</v>
      </c>
      <c r="H6" s="35">
        <v>0</v>
      </c>
      <c r="I6" s="35">
        <v>0</v>
      </c>
      <c r="J6" s="35">
        <v>1156.5</v>
      </c>
      <c r="K6" s="35">
        <v>2244</v>
      </c>
      <c r="L6" s="35">
        <v>527774.81999999995</v>
      </c>
      <c r="M6" s="35">
        <v>1963.41</v>
      </c>
      <c r="N6" s="35">
        <v>0</v>
      </c>
      <c r="O6" s="31">
        <f t="shared" si="1"/>
        <v>5948048.5800000001</v>
      </c>
      <c r="P6" s="35">
        <v>98373.22</v>
      </c>
      <c r="Q6" s="35">
        <v>565.03</v>
      </c>
      <c r="R6" s="35">
        <v>0</v>
      </c>
      <c r="S6" s="33">
        <f t="shared" si="2"/>
        <v>98938.25</v>
      </c>
      <c r="T6" s="34">
        <f t="shared" si="0"/>
        <v>5849110.3300000001</v>
      </c>
    </row>
    <row r="7" spans="1:20" ht="13.5" customHeight="1" x14ac:dyDescent="0.25">
      <c r="A7" s="3">
        <v>4</v>
      </c>
      <c r="B7" s="27" t="s">
        <v>84</v>
      </c>
      <c r="C7" s="37">
        <v>0</v>
      </c>
      <c r="D7" s="36">
        <v>0</v>
      </c>
      <c r="E7" s="35">
        <v>0</v>
      </c>
      <c r="F7" s="35">
        <v>0</v>
      </c>
      <c r="G7" s="36">
        <v>0</v>
      </c>
      <c r="H7" s="35">
        <v>0</v>
      </c>
      <c r="I7" s="35">
        <v>0</v>
      </c>
      <c r="J7" s="35">
        <v>17.79</v>
      </c>
      <c r="K7" s="35">
        <v>0</v>
      </c>
      <c r="L7" s="35">
        <v>42670.35</v>
      </c>
      <c r="M7" s="35">
        <v>0</v>
      </c>
      <c r="N7" s="35">
        <v>0</v>
      </c>
      <c r="O7" s="31">
        <f t="shared" si="1"/>
        <v>42688.14</v>
      </c>
      <c r="P7" s="35">
        <v>0</v>
      </c>
      <c r="Q7" s="35">
        <v>0</v>
      </c>
      <c r="R7" s="35">
        <v>0</v>
      </c>
      <c r="S7" s="33">
        <f t="shared" si="2"/>
        <v>0</v>
      </c>
      <c r="T7" s="34">
        <f t="shared" si="0"/>
        <v>42688.14</v>
      </c>
    </row>
    <row r="8" spans="1:20" ht="13.5" customHeight="1" x14ac:dyDescent="0.25">
      <c r="A8" s="3">
        <v>5</v>
      </c>
      <c r="B8" s="27" t="s">
        <v>85</v>
      </c>
      <c r="C8" s="35">
        <v>0</v>
      </c>
      <c r="D8" s="36">
        <v>0</v>
      </c>
      <c r="E8" s="35">
        <v>0</v>
      </c>
      <c r="F8" s="35">
        <v>0</v>
      </c>
      <c r="G8" s="36">
        <v>0</v>
      </c>
      <c r="H8" s="35">
        <v>0</v>
      </c>
      <c r="I8" s="35">
        <v>0</v>
      </c>
      <c r="J8" s="35">
        <v>4335.67</v>
      </c>
      <c r="K8" s="35">
        <v>0</v>
      </c>
      <c r="L8" s="35">
        <v>187882.07</v>
      </c>
      <c r="M8" s="35">
        <v>0</v>
      </c>
      <c r="N8" s="35">
        <v>0</v>
      </c>
      <c r="O8" s="31">
        <f t="shared" si="1"/>
        <v>192217.74000000002</v>
      </c>
      <c r="P8" s="35">
        <v>0</v>
      </c>
      <c r="Q8" s="35">
        <v>0</v>
      </c>
      <c r="R8" s="35">
        <v>0</v>
      </c>
      <c r="S8" s="33">
        <f t="shared" si="2"/>
        <v>0</v>
      </c>
      <c r="T8" s="34">
        <f t="shared" si="0"/>
        <v>192217.74000000002</v>
      </c>
    </row>
    <row r="9" spans="1:20" ht="13.5" customHeight="1" x14ac:dyDescent="0.25">
      <c r="A9" s="3">
        <v>6</v>
      </c>
      <c r="B9" s="27" t="s">
        <v>86</v>
      </c>
      <c r="C9" s="35">
        <v>0</v>
      </c>
      <c r="D9" s="36">
        <v>12264649.66</v>
      </c>
      <c r="E9" s="35">
        <v>0</v>
      </c>
      <c r="F9" s="35">
        <v>0</v>
      </c>
      <c r="G9" s="36">
        <v>76426.399999999994</v>
      </c>
      <c r="H9" s="35">
        <v>0</v>
      </c>
      <c r="I9" s="35">
        <v>0</v>
      </c>
      <c r="J9" s="35">
        <v>4948.24</v>
      </c>
      <c r="K9" s="35">
        <v>2571.25</v>
      </c>
      <c r="L9" s="35">
        <v>260810.16</v>
      </c>
      <c r="M9" s="35">
        <v>773.75</v>
      </c>
      <c r="N9" s="35">
        <v>0</v>
      </c>
      <c r="O9" s="31">
        <f t="shared" si="1"/>
        <v>12610179.460000001</v>
      </c>
      <c r="P9" s="35">
        <v>104999.63</v>
      </c>
      <c r="Q9" s="35">
        <v>38.409999999999997</v>
      </c>
      <c r="R9" s="35">
        <v>0</v>
      </c>
      <c r="S9" s="33">
        <f t="shared" si="2"/>
        <v>105038.04000000001</v>
      </c>
      <c r="T9" s="34">
        <f t="shared" si="0"/>
        <v>12505141.420000002</v>
      </c>
    </row>
    <row r="10" spans="1:20" ht="13.5" customHeight="1" x14ac:dyDescent="0.25">
      <c r="A10" s="3">
        <v>7</v>
      </c>
      <c r="B10" s="27" t="s">
        <v>87</v>
      </c>
      <c r="C10" s="35">
        <v>0</v>
      </c>
      <c r="D10" s="36">
        <v>733809</v>
      </c>
      <c r="E10" s="35">
        <v>0</v>
      </c>
      <c r="F10" s="35">
        <v>4614</v>
      </c>
      <c r="G10" s="36">
        <v>0</v>
      </c>
      <c r="H10" s="35">
        <v>0</v>
      </c>
      <c r="I10" s="35">
        <v>0</v>
      </c>
      <c r="J10" s="35">
        <v>184</v>
      </c>
      <c r="K10" s="35">
        <v>0</v>
      </c>
      <c r="L10" s="35">
        <v>13254</v>
      </c>
      <c r="M10" s="35">
        <v>0</v>
      </c>
      <c r="N10" s="35">
        <v>0</v>
      </c>
      <c r="O10" s="31">
        <f t="shared" si="1"/>
        <v>751861</v>
      </c>
      <c r="P10" s="35">
        <v>0</v>
      </c>
      <c r="Q10" s="35">
        <v>0</v>
      </c>
      <c r="R10" s="35">
        <v>0</v>
      </c>
      <c r="S10" s="33">
        <f t="shared" si="2"/>
        <v>0</v>
      </c>
      <c r="T10" s="34">
        <f t="shared" si="0"/>
        <v>751861</v>
      </c>
    </row>
    <row r="11" spans="1:20" ht="13.5" customHeight="1" x14ac:dyDescent="0.25">
      <c r="A11" s="3">
        <v>8</v>
      </c>
      <c r="B11" s="27" t="s">
        <v>88</v>
      </c>
      <c r="C11" s="35">
        <v>0</v>
      </c>
      <c r="D11" s="36">
        <v>0</v>
      </c>
      <c r="E11" s="35">
        <v>0</v>
      </c>
      <c r="F11" s="35">
        <v>0</v>
      </c>
      <c r="G11" s="36">
        <v>0</v>
      </c>
      <c r="H11" s="35">
        <v>0</v>
      </c>
      <c r="I11" s="35">
        <v>0</v>
      </c>
      <c r="J11" s="35">
        <v>356.24</v>
      </c>
      <c r="K11" s="35">
        <v>0</v>
      </c>
      <c r="L11" s="35">
        <v>10126.34</v>
      </c>
      <c r="M11" s="35">
        <v>0</v>
      </c>
      <c r="N11" s="35">
        <v>0</v>
      </c>
      <c r="O11" s="31">
        <f t="shared" si="1"/>
        <v>10482.58</v>
      </c>
      <c r="P11" s="35">
        <v>0</v>
      </c>
      <c r="Q11" s="35">
        <v>0</v>
      </c>
      <c r="R11" s="35">
        <v>0</v>
      </c>
      <c r="S11" s="33">
        <f t="shared" si="2"/>
        <v>0</v>
      </c>
      <c r="T11" s="34">
        <f t="shared" si="0"/>
        <v>10482.58</v>
      </c>
    </row>
    <row r="12" spans="1:20" ht="13.5" customHeight="1" x14ac:dyDescent="0.25">
      <c r="A12" s="3">
        <v>9</v>
      </c>
      <c r="B12" s="27" t="s">
        <v>89</v>
      </c>
      <c r="C12" s="35">
        <v>0</v>
      </c>
      <c r="D12" s="36">
        <v>403277.57</v>
      </c>
      <c r="E12" s="35">
        <v>0</v>
      </c>
      <c r="F12" s="35">
        <v>0</v>
      </c>
      <c r="G12" s="36">
        <v>0</v>
      </c>
      <c r="H12" s="35">
        <v>0</v>
      </c>
      <c r="I12" s="35">
        <v>0</v>
      </c>
      <c r="J12" s="35">
        <v>145</v>
      </c>
      <c r="K12" s="35">
        <v>0</v>
      </c>
      <c r="L12" s="35">
        <v>55127.14</v>
      </c>
      <c r="M12" s="35">
        <v>0</v>
      </c>
      <c r="N12" s="35">
        <v>0</v>
      </c>
      <c r="O12" s="31">
        <f t="shared" si="1"/>
        <v>458549.71</v>
      </c>
      <c r="P12" s="35">
        <v>0</v>
      </c>
      <c r="Q12" s="35">
        <v>0</v>
      </c>
      <c r="R12" s="35">
        <v>0</v>
      </c>
      <c r="S12" s="33">
        <f t="shared" si="2"/>
        <v>0</v>
      </c>
      <c r="T12" s="34">
        <f t="shared" si="0"/>
        <v>458549.71</v>
      </c>
    </row>
    <row r="13" spans="1:20" ht="13.5" customHeight="1" x14ac:dyDescent="0.25">
      <c r="A13" s="3">
        <v>10</v>
      </c>
      <c r="B13" s="27" t="s">
        <v>90</v>
      </c>
      <c r="C13" s="35">
        <v>0</v>
      </c>
      <c r="D13" s="36">
        <v>0</v>
      </c>
      <c r="E13" s="35">
        <v>0</v>
      </c>
      <c r="F13" s="35">
        <v>0</v>
      </c>
      <c r="G13" s="36">
        <v>0</v>
      </c>
      <c r="H13" s="35">
        <v>0</v>
      </c>
      <c r="I13" s="35">
        <v>0</v>
      </c>
      <c r="J13" s="35">
        <v>546</v>
      </c>
      <c r="K13" s="35">
        <v>0</v>
      </c>
      <c r="L13" s="35">
        <v>40469</v>
      </c>
      <c r="M13" s="35">
        <v>0</v>
      </c>
      <c r="N13" s="35">
        <v>0</v>
      </c>
      <c r="O13" s="31">
        <f t="shared" si="1"/>
        <v>41015</v>
      </c>
      <c r="P13" s="35">
        <v>0</v>
      </c>
      <c r="Q13" s="35">
        <v>0</v>
      </c>
      <c r="R13" s="35">
        <v>0</v>
      </c>
      <c r="S13" s="33">
        <f t="shared" si="2"/>
        <v>0</v>
      </c>
      <c r="T13" s="34">
        <f t="shared" si="0"/>
        <v>41015</v>
      </c>
    </row>
    <row r="14" spans="1:20" ht="13.5" customHeight="1" x14ac:dyDescent="0.25">
      <c r="A14" s="3">
        <v>11</v>
      </c>
      <c r="B14" s="27" t="s">
        <v>91</v>
      </c>
      <c r="C14" s="35">
        <v>0</v>
      </c>
      <c r="D14" s="36">
        <v>0</v>
      </c>
      <c r="E14" s="35">
        <v>0</v>
      </c>
      <c r="F14" s="35">
        <v>0</v>
      </c>
      <c r="G14" s="36">
        <v>0</v>
      </c>
      <c r="H14" s="35">
        <v>0</v>
      </c>
      <c r="I14" s="35">
        <v>0</v>
      </c>
      <c r="J14" s="35">
        <v>3276</v>
      </c>
      <c r="K14" s="35">
        <v>0</v>
      </c>
      <c r="L14" s="35">
        <v>19767</v>
      </c>
      <c r="M14" s="35">
        <v>0</v>
      </c>
      <c r="N14" s="35">
        <v>0</v>
      </c>
      <c r="O14" s="31">
        <f t="shared" si="1"/>
        <v>23043</v>
      </c>
      <c r="P14" s="35">
        <v>0</v>
      </c>
      <c r="Q14" s="35">
        <v>0</v>
      </c>
      <c r="R14" s="35">
        <v>0</v>
      </c>
      <c r="S14" s="33">
        <f t="shared" si="2"/>
        <v>0</v>
      </c>
      <c r="T14" s="34">
        <f t="shared" si="0"/>
        <v>23043</v>
      </c>
    </row>
    <row r="15" spans="1:20" ht="13.5" customHeight="1" x14ac:dyDescent="0.25">
      <c r="A15" s="3">
        <v>12</v>
      </c>
      <c r="B15" s="27" t="s">
        <v>92</v>
      </c>
      <c r="C15" s="35">
        <v>0</v>
      </c>
      <c r="D15" s="36">
        <v>441493.76000000001</v>
      </c>
      <c r="E15" s="35">
        <v>0</v>
      </c>
      <c r="F15" s="35">
        <v>0</v>
      </c>
      <c r="G15" s="36">
        <v>0</v>
      </c>
      <c r="H15" s="35">
        <v>0</v>
      </c>
      <c r="I15" s="35">
        <v>0</v>
      </c>
      <c r="J15" s="35">
        <v>1156.23</v>
      </c>
      <c r="K15" s="35">
        <v>0</v>
      </c>
      <c r="L15" s="35">
        <v>22061.85</v>
      </c>
      <c r="M15" s="35">
        <v>0</v>
      </c>
      <c r="N15" s="35">
        <v>0</v>
      </c>
      <c r="O15" s="31">
        <f t="shared" si="1"/>
        <v>464711.83999999997</v>
      </c>
      <c r="P15" s="35">
        <v>0</v>
      </c>
      <c r="Q15" s="35">
        <v>0</v>
      </c>
      <c r="R15" s="35">
        <v>0</v>
      </c>
      <c r="S15" s="33">
        <f t="shared" si="2"/>
        <v>0</v>
      </c>
      <c r="T15" s="34">
        <f t="shared" si="0"/>
        <v>464711.83999999997</v>
      </c>
    </row>
    <row r="16" spans="1:20" ht="13.5" customHeight="1" x14ac:dyDescent="0.25">
      <c r="A16" s="3">
        <v>13</v>
      </c>
      <c r="B16" s="27" t="s">
        <v>93</v>
      </c>
      <c r="C16" s="35">
        <v>0</v>
      </c>
      <c r="D16" s="36">
        <v>0</v>
      </c>
      <c r="E16" s="35">
        <v>0</v>
      </c>
      <c r="F16" s="35">
        <v>0</v>
      </c>
      <c r="G16" s="36">
        <v>0</v>
      </c>
      <c r="H16" s="35">
        <v>0</v>
      </c>
      <c r="I16" s="35">
        <v>0</v>
      </c>
      <c r="J16" s="35">
        <v>121</v>
      </c>
      <c r="K16" s="35">
        <v>0</v>
      </c>
      <c r="L16" s="35">
        <v>24308</v>
      </c>
      <c r="M16" s="35">
        <v>0</v>
      </c>
      <c r="N16" s="35">
        <v>0</v>
      </c>
      <c r="O16" s="31">
        <f t="shared" si="1"/>
        <v>24429</v>
      </c>
      <c r="P16" s="35">
        <v>0</v>
      </c>
      <c r="Q16" s="35">
        <v>0</v>
      </c>
      <c r="R16" s="35">
        <v>0</v>
      </c>
      <c r="S16" s="33">
        <f t="shared" si="2"/>
        <v>0</v>
      </c>
      <c r="T16" s="34">
        <f t="shared" si="0"/>
        <v>24429</v>
      </c>
    </row>
    <row r="17" spans="1:20" ht="13.5" customHeight="1" x14ac:dyDescent="0.25">
      <c r="A17" s="3">
        <v>14</v>
      </c>
      <c r="B17" s="27" t="s">
        <v>94</v>
      </c>
      <c r="C17" s="35">
        <v>0</v>
      </c>
      <c r="D17" s="36">
        <v>0</v>
      </c>
      <c r="E17" s="35">
        <v>0</v>
      </c>
      <c r="F17" s="35">
        <v>0</v>
      </c>
      <c r="G17" s="36">
        <v>0</v>
      </c>
      <c r="H17" s="35">
        <v>0</v>
      </c>
      <c r="I17" s="35">
        <v>0</v>
      </c>
      <c r="J17" s="35">
        <v>4578.68</v>
      </c>
      <c r="K17" s="35">
        <v>0</v>
      </c>
      <c r="L17" s="35">
        <v>89895.09</v>
      </c>
      <c r="M17" s="35">
        <v>0</v>
      </c>
      <c r="N17" s="35">
        <v>0</v>
      </c>
      <c r="O17" s="31">
        <f t="shared" si="1"/>
        <v>94473.76999999999</v>
      </c>
      <c r="P17" s="35">
        <v>0</v>
      </c>
      <c r="Q17" s="35">
        <v>0</v>
      </c>
      <c r="R17" s="35">
        <v>0</v>
      </c>
      <c r="S17" s="33">
        <f t="shared" si="2"/>
        <v>0</v>
      </c>
      <c r="T17" s="34">
        <f t="shared" si="0"/>
        <v>94473.76999999999</v>
      </c>
    </row>
    <row r="18" spans="1:20" ht="13.5" customHeight="1" x14ac:dyDescent="0.25">
      <c r="A18" s="3">
        <v>15</v>
      </c>
      <c r="B18" s="27" t="s">
        <v>108</v>
      </c>
      <c r="C18" s="35">
        <v>0</v>
      </c>
      <c r="D18" s="36">
        <v>0</v>
      </c>
      <c r="E18" s="35">
        <v>0</v>
      </c>
      <c r="F18" s="35">
        <v>0</v>
      </c>
      <c r="G18" s="36">
        <v>0</v>
      </c>
      <c r="H18" s="35">
        <v>0</v>
      </c>
      <c r="I18" s="35">
        <v>0</v>
      </c>
      <c r="J18" s="35">
        <v>1189</v>
      </c>
      <c r="K18" s="35">
        <v>0</v>
      </c>
      <c r="L18" s="35">
        <v>57785</v>
      </c>
      <c r="M18" s="35">
        <v>0</v>
      </c>
      <c r="N18" s="35">
        <v>0</v>
      </c>
      <c r="O18" s="31">
        <f t="shared" si="1"/>
        <v>58974</v>
      </c>
      <c r="P18" s="35">
        <v>0</v>
      </c>
      <c r="Q18" s="35">
        <v>0</v>
      </c>
      <c r="R18" s="35">
        <v>0</v>
      </c>
      <c r="S18" s="33">
        <f t="shared" si="2"/>
        <v>0</v>
      </c>
      <c r="T18" s="34">
        <f t="shared" si="0"/>
        <v>58974</v>
      </c>
    </row>
    <row r="19" spans="1:20" ht="13.5" customHeight="1" x14ac:dyDescent="0.25">
      <c r="A19" s="3">
        <v>16</v>
      </c>
      <c r="B19" s="27" t="s">
        <v>95</v>
      </c>
      <c r="C19" s="35">
        <v>0</v>
      </c>
      <c r="D19" s="36">
        <v>1384839.53</v>
      </c>
      <c r="E19" s="35">
        <v>0</v>
      </c>
      <c r="F19" s="35">
        <v>0</v>
      </c>
      <c r="G19" s="36">
        <v>0</v>
      </c>
      <c r="H19" s="35">
        <v>0</v>
      </c>
      <c r="I19" s="35">
        <v>0</v>
      </c>
      <c r="J19" s="35">
        <v>1584.01</v>
      </c>
      <c r="K19" s="35">
        <v>0</v>
      </c>
      <c r="L19" s="35">
        <v>1352.87</v>
      </c>
      <c r="M19" s="35">
        <v>0</v>
      </c>
      <c r="N19" s="35">
        <v>0</v>
      </c>
      <c r="O19" s="31">
        <f t="shared" si="1"/>
        <v>1387776.4100000001</v>
      </c>
      <c r="P19" s="35">
        <v>0</v>
      </c>
      <c r="Q19" s="35">
        <v>0</v>
      </c>
      <c r="R19" s="35">
        <v>13500</v>
      </c>
      <c r="S19" s="33">
        <f t="shared" si="2"/>
        <v>13500</v>
      </c>
      <c r="T19" s="34">
        <f t="shared" si="0"/>
        <v>1374276.4100000001</v>
      </c>
    </row>
    <row r="20" spans="1:20" ht="13.5" customHeight="1" x14ac:dyDescent="0.25">
      <c r="A20" s="3">
        <v>17</v>
      </c>
      <c r="B20" s="27" t="s">
        <v>96</v>
      </c>
      <c r="C20" s="35">
        <v>0</v>
      </c>
      <c r="D20" s="36">
        <v>568535</v>
      </c>
      <c r="E20" s="35">
        <v>0</v>
      </c>
      <c r="F20" s="35">
        <v>0</v>
      </c>
      <c r="G20" s="36">
        <v>0</v>
      </c>
      <c r="H20" s="35">
        <v>0</v>
      </c>
      <c r="I20" s="35">
        <v>0</v>
      </c>
      <c r="J20" s="35">
        <v>189</v>
      </c>
      <c r="K20" s="35">
        <v>0</v>
      </c>
      <c r="L20" s="35">
        <v>101786</v>
      </c>
      <c r="M20" s="35">
        <v>0</v>
      </c>
      <c r="N20" s="35">
        <v>0</v>
      </c>
      <c r="O20" s="31">
        <f t="shared" si="1"/>
        <v>670510</v>
      </c>
      <c r="P20" s="35">
        <v>0</v>
      </c>
      <c r="Q20" s="35">
        <v>0</v>
      </c>
      <c r="R20" s="35">
        <v>0</v>
      </c>
      <c r="S20" s="33">
        <f t="shared" si="2"/>
        <v>0</v>
      </c>
      <c r="T20" s="34">
        <f t="shared" si="0"/>
        <v>670510</v>
      </c>
    </row>
    <row r="21" spans="1:20" ht="13.5" customHeight="1" x14ac:dyDescent="0.25">
      <c r="A21" s="3">
        <f>A20+1</f>
        <v>18</v>
      </c>
      <c r="B21" s="27" t="s">
        <v>97</v>
      </c>
      <c r="C21" s="35">
        <v>0</v>
      </c>
      <c r="D21" s="36">
        <v>0</v>
      </c>
      <c r="E21" s="35">
        <v>0</v>
      </c>
      <c r="F21" s="35">
        <v>0</v>
      </c>
      <c r="G21" s="36">
        <v>0</v>
      </c>
      <c r="H21" s="35">
        <v>0</v>
      </c>
      <c r="I21" s="35">
        <v>0</v>
      </c>
      <c r="J21" s="35">
        <v>772.12</v>
      </c>
      <c r="K21" s="35">
        <v>0</v>
      </c>
      <c r="L21" s="35">
        <v>38609.96</v>
      </c>
      <c r="M21" s="35">
        <v>0</v>
      </c>
      <c r="N21" s="35">
        <v>0</v>
      </c>
      <c r="O21" s="31">
        <f t="shared" si="1"/>
        <v>39382.080000000002</v>
      </c>
      <c r="P21" s="35">
        <v>0</v>
      </c>
      <c r="Q21" s="35">
        <v>0</v>
      </c>
      <c r="R21" s="35">
        <v>0</v>
      </c>
      <c r="S21" s="33">
        <f t="shared" si="2"/>
        <v>0</v>
      </c>
      <c r="T21" s="34">
        <f t="shared" si="0"/>
        <v>39382.080000000002</v>
      </c>
    </row>
    <row r="22" spans="1:20" ht="13.5" customHeight="1" x14ac:dyDescent="0.25">
      <c r="A22" s="3">
        <f t="shared" ref="A22:A31" si="3">A21+1</f>
        <v>19</v>
      </c>
      <c r="B22" s="27" t="s">
        <v>98</v>
      </c>
      <c r="C22" s="35">
        <v>0</v>
      </c>
      <c r="D22" s="36">
        <v>0</v>
      </c>
      <c r="E22" s="35">
        <v>0</v>
      </c>
      <c r="F22" s="35">
        <v>0</v>
      </c>
      <c r="G22" s="36">
        <v>0</v>
      </c>
      <c r="H22" s="35">
        <v>0</v>
      </c>
      <c r="I22" s="35">
        <v>0</v>
      </c>
      <c r="J22" s="35">
        <v>2329</v>
      </c>
      <c r="K22" s="35">
        <v>0</v>
      </c>
      <c r="L22" s="35">
        <v>23563</v>
      </c>
      <c r="M22" s="35">
        <v>0</v>
      </c>
      <c r="N22" s="35">
        <v>0</v>
      </c>
      <c r="O22" s="31">
        <f t="shared" si="1"/>
        <v>25892</v>
      </c>
      <c r="P22" s="35">
        <v>0</v>
      </c>
      <c r="Q22" s="35">
        <v>0</v>
      </c>
      <c r="R22" s="35">
        <v>0</v>
      </c>
      <c r="S22" s="33">
        <f t="shared" si="2"/>
        <v>0</v>
      </c>
      <c r="T22" s="34">
        <f t="shared" si="0"/>
        <v>25892</v>
      </c>
    </row>
    <row r="23" spans="1:20" ht="13.5" customHeight="1" x14ac:dyDescent="0.25">
      <c r="A23" s="3">
        <f t="shared" si="3"/>
        <v>20</v>
      </c>
      <c r="B23" s="27" t="s">
        <v>99</v>
      </c>
      <c r="C23" s="35">
        <v>0</v>
      </c>
      <c r="D23" s="36">
        <v>0</v>
      </c>
      <c r="E23" s="35">
        <v>0</v>
      </c>
      <c r="F23" s="35">
        <v>0</v>
      </c>
      <c r="G23" s="36">
        <v>0</v>
      </c>
      <c r="H23" s="35">
        <v>0</v>
      </c>
      <c r="I23" s="35">
        <v>0</v>
      </c>
      <c r="J23" s="35">
        <v>244</v>
      </c>
      <c r="K23" s="35">
        <v>0</v>
      </c>
      <c r="L23" s="35">
        <v>7090</v>
      </c>
      <c r="M23" s="35">
        <v>200</v>
      </c>
      <c r="N23" s="35">
        <v>0</v>
      </c>
      <c r="O23" s="31">
        <f t="shared" si="1"/>
        <v>7534</v>
      </c>
      <c r="P23" s="35">
        <v>0</v>
      </c>
      <c r="Q23" s="35">
        <v>0</v>
      </c>
      <c r="R23" s="35">
        <v>0</v>
      </c>
      <c r="S23" s="33">
        <f t="shared" si="2"/>
        <v>0</v>
      </c>
      <c r="T23" s="34">
        <f t="shared" si="0"/>
        <v>7534</v>
      </c>
    </row>
    <row r="24" spans="1:20" ht="13.5" customHeight="1" x14ac:dyDescent="0.25">
      <c r="A24" s="3">
        <f t="shared" si="3"/>
        <v>21</v>
      </c>
      <c r="B24" s="27" t="s">
        <v>100</v>
      </c>
      <c r="C24" s="35">
        <v>0</v>
      </c>
      <c r="D24" s="36">
        <v>0</v>
      </c>
      <c r="E24" s="35">
        <v>0</v>
      </c>
      <c r="F24" s="35">
        <v>0</v>
      </c>
      <c r="G24" s="36">
        <v>0</v>
      </c>
      <c r="H24" s="35">
        <v>0</v>
      </c>
      <c r="I24" s="35">
        <v>0</v>
      </c>
      <c r="J24" s="35">
        <v>517</v>
      </c>
      <c r="K24" s="35">
        <v>0</v>
      </c>
      <c r="L24" s="35">
        <v>19119</v>
      </c>
      <c r="M24" s="35">
        <v>0</v>
      </c>
      <c r="N24" s="35">
        <v>0</v>
      </c>
      <c r="O24" s="31">
        <f t="shared" ref="O24:O27" si="4">SUM(C24:N24)</f>
        <v>19636</v>
      </c>
      <c r="P24" s="35">
        <v>0</v>
      </c>
      <c r="Q24" s="35">
        <v>0</v>
      </c>
      <c r="R24" s="35">
        <v>0</v>
      </c>
      <c r="S24" s="33">
        <f t="shared" ref="S24:S27" si="5">SUM(P24:R24)</f>
        <v>0</v>
      </c>
      <c r="T24" s="34">
        <f t="shared" ref="T24:T27" si="6">SUM(O24-S24)</f>
        <v>19636</v>
      </c>
    </row>
    <row r="25" spans="1:20" ht="13.5" customHeight="1" x14ac:dyDescent="0.25">
      <c r="A25" s="3">
        <f t="shared" si="3"/>
        <v>22</v>
      </c>
      <c r="B25" s="27" t="s">
        <v>101</v>
      </c>
      <c r="C25" s="35">
        <v>0</v>
      </c>
      <c r="D25" s="36">
        <v>0</v>
      </c>
      <c r="E25" s="35">
        <v>0</v>
      </c>
      <c r="F25" s="35">
        <v>0</v>
      </c>
      <c r="G25" s="36">
        <v>367.68</v>
      </c>
      <c r="H25" s="35">
        <v>4500</v>
      </c>
      <c r="I25" s="35">
        <v>0</v>
      </c>
      <c r="J25" s="35">
        <v>1588.35</v>
      </c>
      <c r="K25" s="35">
        <v>0</v>
      </c>
      <c r="L25" s="35">
        <v>251599.07</v>
      </c>
      <c r="M25" s="35">
        <v>0</v>
      </c>
      <c r="N25" s="35">
        <v>0</v>
      </c>
      <c r="O25" s="31">
        <f t="shared" si="4"/>
        <v>258055.1</v>
      </c>
      <c r="P25" s="35">
        <v>0</v>
      </c>
      <c r="Q25" s="35">
        <v>0</v>
      </c>
      <c r="R25" s="35">
        <v>0</v>
      </c>
      <c r="S25" s="33">
        <f t="shared" si="5"/>
        <v>0</v>
      </c>
      <c r="T25" s="34">
        <f t="shared" si="6"/>
        <v>258055.1</v>
      </c>
    </row>
    <row r="26" spans="1:20" ht="13.5" customHeight="1" x14ac:dyDescent="0.25">
      <c r="A26" s="3">
        <f t="shared" si="3"/>
        <v>23</v>
      </c>
      <c r="B26" s="27" t="s">
        <v>102</v>
      </c>
      <c r="C26" s="35">
        <v>0</v>
      </c>
      <c r="D26" s="36">
        <v>0</v>
      </c>
      <c r="E26" s="35">
        <v>0</v>
      </c>
      <c r="F26" s="35">
        <v>0</v>
      </c>
      <c r="G26" s="36">
        <v>0</v>
      </c>
      <c r="H26" s="35">
        <v>0</v>
      </c>
      <c r="I26" s="35">
        <v>0</v>
      </c>
      <c r="J26" s="35">
        <v>260</v>
      </c>
      <c r="K26" s="35">
        <v>0</v>
      </c>
      <c r="L26" s="35">
        <v>6283</v>
      </c>
      <c r="M26" s="35">
        <v>0</v>
      </c>
      <c r="N26" s="35">
        <v>0</v>
      </c>
      <c r="O26" s="31">
        <f t="shared" si="4"/>
        <v>6543</v>
      </c>
      <c r="P26" s="35">
        <v>0</v>
      </c>
      <c r="Q26" s="35">
        <v>0</v>
      </c>
      <c r="R26" s="35">
        <v>0</v>
      </c>
      <c r="S26" s="33">
        <f t="shared" si="5"/>
        <v>0</v>
      </c>
      <c r="T26" s="34">
        <f t="shared" si="6"/>
        <v>6543</v>
      </c>
    </row>
    <row r="27" spans="1:20" ht="13.5" customHeight="1" x14ac:dyDescent="0.25">
      <c r="A27" s="3">
        <f t="shared" si="3"/>
        <v>24</v>
      </c>
      <c r="B27" s="27" t="s">
        <v>103</v>
      </c>
      <c r="C27" s="35">
        <v>0</v>
      </c>
      <c r="D27" s="36">
        <v>2139254</v>
      </c>
      <c r="E27" s="35">
        <v>0</v>
      </c>
      <c r="F27" s="35">
        <v>0</v>
      </c>
      <c r="G27" s="36">
        <v>23624</v>
      </c>
      <c r="H27" s="35">
        <v>0</v>
      </c>
      <c r="I27" s="35">
        <v>0</v>
      </c>
      <c r="J27" s="35">
        <v>1670.3</v>
      </c>
      <c r="K27" s="35">
        <v>0</v>
      </c>
      <c r="L27" s="35">
        <v>64086.22</v>
      </c>
      <c r="M27" s="35">
        <v>0</v>
      </c>
      <c r="N27" s="35">
        <v>0</v>
      </c>
      <c r="O27" s="31">
        <f t="shared" si="4"/>
        <v>2228634.52</v>
      </c>
      <c r="P27" s="35">
        <v>20788</v>
      </c>
      <c r="Q27" s="35">
        <v>0</v>
      </c>
      <c r="R27" s="35">
        <v>569793</v>
      </c>
      <c r="S27" s="33">
        <f t="shared" si="5"/>
        <v>590581</v>
      </c>
      <c r="T27" s="34">
        <f t="shared" si="6"/>
        <v>1638053.52</v>
      </c>
    </row>
    <row r="28" spans="1:20" ht="13.5" customHeight="1" x14ac:dyDescent="0.25">
      <c r="A28" s="3">
        <f t="shared" si="3"/>
        <v>25</v>
      </c>
      <c r="B28" s="27" t="s">
        <v>104</v>
      </c>
      <c r="C28" s="35">
        <v>0</v>
      </c>
      <c r="D28" s="36">
        <v>10326</v>
      </c>
      <c r="E28" s="35">
        <v>0</v>
      </c>
      <c r="F28" s="35">
        <v>0</v>
      </c>
      <c r="G28" s="36">
        <v>0</v>
      </c>
      <c r="H28" s="35">
        <v>0</v>
      </c>
      <c r="I28" s="35">
        <v>0</v>
      </c>
      <c r="J28" s="35">
        <v>1484</v>
      </c>
      <c r="K28" s="35">
        <v>0</v>
      </c>
      <c r="L28" s="35">
        <v>26684</v>
      </c>
      <c r="M28" s="35">
        <v>0</v>
      </c>
      <c r="N28" s="35">
        <v>0</v>
      </c>
      <c r="O28" s="31">
        <f t="shared" si="1"/>
        <v>38494</v>
      </c>
      <c r="P28" s="35">
        <v>0</v>
      </c>
      <c r="Q28" s="35">
        <v>0</v>
      </c>
      <c r="R28" s="35">
        <v>0</v>
      </c>
      <c r="S28" s="33">
        <f t="shared" si="2"/>
        <v>0</v>
      </c>
      <c r="T28" s="34">
        <f t="shared" si="0"/>
        <v>38494</v>
      </c>
    </row>
    <row r="29" spans="1:20" ht="13.5" customHeight="1" x14ac:dyDescent="0.25">
      <c r="A29" s="3">
        <f t="shared" si="3"/>
        <v>26</v>
      </c>
      <c r="B29" s="27" t="s">
        <v>105</v>
      </c>
      <c r="C29" s="35">
        <v>0</v>
      </c>
      <c r="D29" s="36">
        <v>0</v>
      </c>
      <c r="E29" s="35">
        <v>0</v>
      </c>
      <c r="F29" s="35">
        <v>0</v>
      </c>
      <c r="G29" s="36">
        <v>0</v>
      </c>
      <c r="H29" s="35">
        <v>0</v>
      </c>
      <c r="I29" s="35">
        <v>0</v>
      </c>
      <c r="J29" s="35">
        <v>696.41</v>
      </c>
      <c r="K29" s="35">
        <v>0</v>
      </c>
      <c r="L29" s="35">
        <v>2321.88</v>
      </c>
      <c r="M29" s="35">
        <v>0</v>
      </c>
      <c r="N29" s="35">
        <v>0</v>
      </c>
      <c r="O29" s="31">
        <f t="shared" si="1"/>
        <v>3018.29</v>
      </c>
      <c r="P29" s="35">
        <v>0</v>
      </c>
      <c r="Q29" s="35">
        <v>0</v>
      </c>
      <c r="R29" s="35">
        <v>0</v>
      </c>
      <c r="S29" s="33">
        <f t="shared" si="2"/>
        <v>0</v>
      </c>
      <c r="T29" s="34">
        <f t="shared" si="0"/>
        <v>3018.29</v>
      </c>
    </row>
    <row r="30" spans="1:20" ht="13.5" customHeight="1" x14ac:dyDescent="0.25">
      <c r="A30" s="3">
        <f t="shared" si="3"/>
        <v>27</v>
      </c>
      <c r="B30" s="27" t="s">
        <v>106</v>
      </c>
      <c r="C30" s="35">
        <v>0</v>
      </c>
      <c r="D30" s="36">
        <v>0</v>
      </c>
      <c r="E30" s="35">
        <v>0</v>
      </c>
      <c r="F30" s="35">
        <v>0</v>
      </c>
      <c r="G30" s="36">
        <v>0</v>
      </c>
      <c r="H30" s="35">
        <v>0</v>
      </c>
      <c r="I30" s="35">
        <v>0</v>
      </c>
      <c r="J30" s="35">
        <v>4802.47</v>
      </c>
      <c r="K30" s="35">
        <v>0</v>
      </c>
      <c r="L30" s="35">
        <v>86370.31</v>
      </c>
      <c r="M30" s="35">
        <v>0</v>
      </c>
      <c r="N30" s="35">
        <v>0</v>
      </c>
      <c r="O30" s="31">
        <f t="shared" si="1"/>
        <v>91172.78</v>
      </c>
      <c r="P30" s="35">
        <v>0</v>
      </c>
      <c r="Q30" s="35">
        <v>0</v>
      </c>
      <c r="R30" s="35">
        <v>0</v>
      </c>
      <c r="S30" s="33">
        <f t="shared" si="2"/>
        <v>0</v>
      </c>
      <c r="T30" s="34">
        <f t="shared" si="0"/>
        <v>91172.78</v>
      </c>
    </row>
    <row r="31" spans="1:20" ht="13.5" customHeight="1" x14ac:dyDescent="0.25">
      <c r="A31" s="3">
        <f t="shared" si="3"/>
        <v>28</v>
      </c>
      <c r="B31" s="27" t="s">
        <v>107</v>
      </c>
      <c r="C31" s="35">
        <v>0</v>
      </c>
      <c r="D31" s="36">
        <v>0</v>
      </c>
      <c r="E31" s="35">
        <v>0</v>
      </c>
      <c r="F31" s="35">
        <v>0</v>
      </c>
      <c r="G31" s="36">
        <v>0</v>
      </c>
      <c r="H31" s="35">
        <v>0</v>
      </c>
      <c r="I31" s="35">
        <v>0</v>
      </c>
      <c r="J31" s="35">
        <v>1794</v>
      </c>
      <c r="K31" s="35">
        <v>0</v>
      </c>
      <c r="L31" s="35">
        <v>12259</v>
      </c>
      <c r="M31" s="35">
        <v>0</v>
      </c>
      <c r="N31" s="35">
        <v>700</v>
      </c>
      <c r="O31" s="31">
        <f t="shared" si="1"/>
        <v>14753</v>
      </c>
      <c r="P31" s="35">
        <v>0</v>
      </c>
      <c r="Q31" s="35">
        <v>0</v>
      </c>
      <c r="R31" s="35">
        <v>1000</v>
      </c>
      <c r="S31" s="33">
        <f t="shared" si="2"/>
        <v>1000</v>
      </c>
      <c r="T31" s="34">
        <f t="shared" si="0"/>
        <v>13753</v>
      </c>
    </row>
    <row r="32" spans="1:20" s="4" customFormat="1" ht="13.5" customHeight="1" thickBot="1" x14ac:dyDescent="0.3">
      <c r="A32" s="16"/>
      <c r="B32" s="17" t="s">
        <v>77</v>
      </c>
      <c r="C32" s="38">
        <f t="shared" ref="C32:T32" si="7">SUM(C4:C31)</f>
        <v>0</v>
      </c>
      <c r="D32" s="38">
        <f t="shared" si="7"/>
        <v>39549295.359999999</v>
      </c>
      <c r="E32" s="38">
        <f t="shared" si="7"/>
        <v>0</v>
      </c>
      <c r="F32" s="38">
        <f t="shared" si="7"/>
        <v>38740</v>
      </c>
      <c r="G32" s="38">
        <f t="shared" si="7"/>
        <v>191206.68999999997</v>
      </c>
      <c r="H32" s="38">
        <f t="shared" si="7"/>
        <v>4500</v>
      </c>
      <c r="I32" s="38">
        <f t="shared" si="7"/>
        <v>0</v>
      </c>
      <c r="J32" s="38">
        <f t="shared" si="7"/>
        <v>51368.930000000015</v>
      </c>
      <c r="K32" s="38">
        <f t="shared" si="7"/>
        <v>6011.25</v>
      </c>
      <c r="L32" s="38">
        <f t="shared" si="7"/>
        <v>2430203.9900000002</v>
      </c>
      <c r="M32" s="38">
        <f t="shared" si="7"/>
        <v>4138.55</v>
      </c>
      <c r="N32" s="38">
        <f t="shared" si="7"/>
        <v>700</v>
      </c>
      <c r="O32" s="38">
        <f t="shared" si="7"/>
        <v>42276164.770000003</v>
      </c>
      <c r="P32" s="38">
        <f t="shared" si="7"/>
        <v>453568.16000000003</v>
      </c>
      <c r="Q32" s="38">
        <f t="shared" si="7"/>
        <v>1249.6500000000001</v>
      </c>
      <c r="R32" s="38">
        <f t="shared" si="7"/>
        <v>584293</v>
      </c>
      <c r="S32" s="38">
        <f t="shared" si="7"/>
        <v>1039110.81</v>
      </c>
      <c r="T32" s="39">
        <f t="shared" si="7"/>
        <v>41237053.960000001</v>
      </c>
    </row>
    <row r="33" spans="1:20" s="12" customFormat="1" ht="13.5" customHeight="1" thickBot="1" x14ac:dyDescent="0.25">
      <c r="C33" s="11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>
        <f>SUM(C32:N32)</f>
        <v>42276164.769999996</v>
      </c>
      <c r="P33" s="13"/>
      <c r="Q33" s="13"/>
      <c r="R33" s="13"/>
      <c r="S33" s="13">
        <f>SUM(P32:R32)</f>
        <v>1039110.81</v>
      </c>
      <c r="T33" s="18">
        <f>O32-S32</f>
        <v>41237053.960000001</v>
      </c>
    </row>
    <row r="34" spans="1:20" s="5" customFormat="1" ht="13.5" customHeight="1" thickBot="1" x14ac:dyDescent="0.25">
      <c r="A34" s="14"/>
      <c r="B34" s="15" t="s">
        <v>78</v>
      </c>
      <c r="C34" s="40">
        <v>0</v>
      </c>
      <c r="D34" s="40">
        <v>9000</v>
      </c>
      <c r="E34" s="40">
        <v>0</v>
      </c>
      <c r="F34" s="40">
        <v>0</v>
      </c>
      <c r="G34" s="40">
        <v>0</v>
      </c>
      <c r="H34" s="40">
        <v>3000</v>
      </c>
      <c r="I34" s="40">
        <v>0</v>
      </c>
      <c r="J34" s="40">
        <v>321.7</v>
      </c>
      <c r="K34" s="40">
        <v>0</v>
      </c>
      <c r="L34" s="40">
        <v>26867.040000000001</v>
      </c>
      <c r="M34" s="40">
        <v>0</v>
      </c>
      <c r="N34" s="40">
        <v>0</v>
      </c>
      <c r="O34" s="41">
        <f>SUM(C34:N34)</f>
        <v>39188.740000000005</v>
      </c>
      <c r="P34" s="40">
        <v>0</v>
      </c>
      <c r="Q34" s="40">
        <v>0</v>
      </c>
      <c r="R34" s="40">
        <v>2500</v>
      </c>
      <c r="S34" s="42">
        <f t="shared" ref="S34" si="8">SUM(P34:R34)</f>
        <v>2500</v>
      </c>
      <c r="T34" s="43">
        <f t="shared" ref="T34" si="9">SUM(O34-S34)</f>
        <v>36688.740000000005</v>
      </c>
    </row>
  </sheetData>
  <sheetProtection selectLockedCells="1"/>
  <mergeCells count="20">
    <mergeCell ref="A2:A3"/>
    <mergeCell ref="C2:C3"/>
    <mergeCell ref="D2:D3"/>
    <mergeCell ref="E2:E3"/>
    <mergeCell ref="S2:S3"/>
    <mergeCell ref="T2:T3"/>
    <mergeCell ref="B2:B3"/>
    <mergeCell ref="M2:M3"/>
    <mergeCell ref="N2:N3"/>
    <mergeCell ref="O2:O3"/>
    <mergeCell ref="P2:P3"/>
    <mergeCell ref="Q2:Q3"/>
    <mergeCell ref="R2:R3"/>
    <mergeCell ref="H2:H3"/>
    <mergeCell ref="I2:I3"/>
    <mergeCell ref="J2:J3"/>
    <mergeCell ref="K2:K3"/>
    <mergeCell ref="L2:L3"/>
    <mergeCell ref="G2:G3"/>
    <mergeCell ref="F2:F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6" orientation="landscape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34"/>
  <sheetViews>
    <sheetView zoomScale="115" zoomScaleNormal="115" workbookViewId="0">
      <pane ySplit="3" topLeftCell="A4" activePane="bottomLeft" state="frozen"/>
      <selection pane="bottomLeft" activeCell="R9" sqref="R9"/>
    </sheetView>
  </sheetViews>
  <sheetFormatPr defaultColWidth="8.7109375" defaultRowHeight="15" x14ac:dyDescent="0.25"/>
  <cols>
    <col min="1" max="1" width="2.85546875" style="1" customWidth="1"/>
    <col min="2" max="2" width="14.85546875" style="1" customWidth="1"/>
    <col min="3" max="3" width="9.42578125" style="1" customWidth="1"/>
    <col min="4" max="4" width="8.42578125" style="1" customWidth="1"/>
    <col min="5" max="5" width="8.85546875" style="1" bestFit="1" customWidth="1"/>
    <col min="6" max="6" width="8.5703125" style="1" customWidth="1"/>
    <col min="7" max="7" width="8.42578125" style="1" customWidth="1"/>
    <col min="8" max="8" width="7.28515625" style="1" customWidth="1"/>
    <col min="9" max="9" width="7.140625" style="1" customWidth="1"/>
    <col min="10" max="10" width="6" style="1" customWidth="1"/>
    <col min="11" max="11" width="6.85546875" style="1" customWidth="1"/>
    <col min="12" max="14" width="8" style="1" customWidth="1"/>
    <col min="15" max="15" width="8.140625" style="1" customWidth="1"/>
    <col min="16" max="16" width="7" style="1" customWidth="1"/>
    <col min="17" max="17" width="7.7109375" style="1" customWidth="1"/>
    <col min="18" max="18" width="7.85546875" style="1" customWidth="1"/>
    <col min="19" max="19" width="9" style="1" customWidth="1"/>
    <col min="20" max="16384" width="8.7109375" style="1"/>
  </cols>
  <sheetData>
    <row r="1" spans="1:19" ht="16.5" thickBot="1" x14ac:dyDescent="0.3">
      <c r="B1" s="9" t="s">
        <v>110</v>
      </c>
      <c r="C1" s="10"/>
      <c r="D1" s="10"/>
      <c r="E1" s="10"/>
      <c r="F1" s="10"/>
    </row>
    <row r="2" spans="1:19" x14ac:dyDescent="0.25">
      <c r="A2" s="93" t="s">
        <v>3</v>
      </c>
      <c r="B2" s="95" t="s">
        <v>0</v>
      </c>
      <c r="C2" s="90" t="s">
        <v>19</v>
      </c>
      <c r="D2" s="90" t="s">
        <v>20</v>
      </c>
      <c r="E2" s="97" t="s">
        <v>1</v>
      </c>
      <c r="F2" s="97"/>
      <c r="G2" s="97"/>
      <c r="H2" s="97"/>
      <c r="I2" s="97"/>
      <c r="J2" s="90" t="s">
        <v>26</v>
      </c>
      <c r="K2" s="90" t="s">
        <v>27</v>
      </c>
      <c r="L2" s="90" t="s">
        <v>28</v>
      </c>
      <c r="M2" s="90" t="s">
        <v>29</v>
      </c>
      <c r="N2" s="90" t="s">
        <v>30</v>
      </c>
      <c r="O2" s="90" t="s">
        <v>31</v>
      </c>
      <c r="P2" s="90" t="s">
        <v>18</v>
      </c>
      <c r="Q2" s="92"/>
      <c r="R2" s="92"/>
      <c r="S2" s="88" t="s">
        <v>35</v>
      </c>
    </row>
    <row r="3" spans="1:19" ht="34.5" thickBot="1" x14ac:dyDescent="0.3">
      <c r="A3" s="94"/>
      <c r="B3" s="96"/>
      <c r="C3" s="91"/>
      <c r="D3" s="91"/>
      <c r="E3" s="44" t="s">
        <v>21</v>
      </c>
      <c r="F3" s="44" t="s">
        <v>22</v>
      </c>
      <c r="G3" s="44" t="s">
        <v>23</v>
      </c>
      <c r="H3" s="44" t="s">
        <v>24</v>
      </c>
      <c r="I3" s="44" t="s">
        <v>25</v>
      </c>
      <c r="J3" s="91"/>
      <c r="K3" s="91"/>
      <c r="L3" s="91"/>
      <c r="M3" s="91"/>
      <c r="N3" s="91"/>
      <c r="O3" s="91"/>
      <c r="P3" s="44" t="s">
        <v>32</v>
      </c>
      <c r="Q3" s="44" t="s">
        <v>33</v>
      </c>
      <c r="R3" s="44" t="s">
        <v>34</v>
      </c>
      <c r="S3" s="89"/>
    </row>
    <row r="4" spans="1:19" ht="14.25" customHeight="1" x14ac:dyDescent="0.25">
      <c r="A4" s="45">
        <v>1</v>
      </c>
      <c r="B4" s="46" t="s">
        <v>81</v>
      </c>
      <c r="C4" s="47">
        <v>209182.07999999999</v>
      </c>
      <c r="D4" s="48">
        <f>SUM(E4:I4)</f>
        <v>34041.94</v>
      </c>
      <c r="E4" s="28">
        <v>20982.959999999999</v>
      </c>
      <c r="F4" s="47">
        <v>6414.98</v>
      </c>
      <c r="G4" s="47">
        <v>6644</v>
      </c>
      <c r="H4" s="47">
        <v>0</v>
      </c>
      <c r="I4" s="28">
        <v>0</v>
      </c>
      <c r="J4" s="47">
        <v>0</v>
      </c>
      <c r="K4" s="47">
        <v>0</v>
      </c>
      <c r="L4" s="47">
        <v>21415.54</v>
      </c>
      <c r="M4" s="47">
        <v>0</v>
      </c>
      <c r="N4" s="47">
        <v>87861.74</v>
      </c>
      <c r="O4" s="49">
        <f>SUM(P4:R4)</f>
        <v>1226.6600000000001</v>
      </c>
      <c r="P4" s="28">
        <v>0</v>
      </c>
      <c r="Q4" s="28">
        <v>0</v>
      </c>
      <c r="R4" s="28">
        <v>1226.6600000000001</v>
      </c>
      <c r="S4" s="50">
        <f>C4+D4+J4+K4+L4+M4+N4+O4</f>
        <v>353727.95999999996</v>
      </c>
    </row>
    <row r="5" spans="1:19" ht="14.25" customHeight="1" x14ac:dyDescent="0.25">
      <c r="A5" s="51">
        <v>2</v>
      </c>
      <c r="B5" s="52" t="s">
        <v>82</v>
      </c>
      <c r="C5" s="35">
        <v>297625</v>
      </c>
      <c r="D5" s="48">
        <f t="shared" ref="D5:D31" si="0">SUM(E5:I5)</f>
        <v>80266</v>
      </c>
      <c r="E5" s="35">
        <v>37480</v>
      </c>
      <c r="F5" s="35">
        <v>14951</v>
      </c>
      <c r="G5" s="35">
        <v>27831</v>
      </c>
      <c r="H5" s="35">
        <v>0</v>
      </c>
      <c r="I5" s="35">
        <v>4</v>
      </c>
      <c r="J5" s="35">
        <v>0</v>
      </c>
      <c r="K5" s="35">
        <v>0</v>
      </c>
      <c r="L5" s="35">
        <v>21416</v>
      </c>
      <c r="M5" s="35">
        <v>1850</v>
      </c>
      <c r="N5" s="35">
        <v>88736</v>
      </c>
      <c r="O5" s="49">
        <f t="shared" ref="O5:O31" si="1">SUM(P5:R5)</f>
        <v>642</v>
      </c>
      <c r="P5" s="35">
        <v>19</v>
      </c>
      <c r="Q5" s="35">
        <v>0</v>
      </c>
      <c r="R5" s="35">
        <v>623</v>
      </c>
      <c r="S5" s="50">
        <f t="shared" ref="S5:S31" si="2">C5+D5+J5+K5+L5+M5+N5+O5</f>
        <v>490535</v>
      </c>
    </row>
    <row r="6" spans="1:19" ht="14.25" customHeight="1" x14ac:dyDescent="0.25">
      <c r="A6" s="51">
        <v>3</v>
      </c>
      <c r="B6" s="52" t="s">
        <v>83</v>
      </c>
      <c r="C6" s="35">
        <v>4167.2299999999996</v>
      </c>
      <c r="D6" s="48">
        <f t="shared" si="0"/>
        <v>63100.18</v>
      </c>
      <c r="E6" s="35">
        <v>44931.97</v>
      </c>
      <c r="F6" s="35">
        <v>8627.2099999999991</v>
      </c>
      <c r="G6" s="35">
        <v>9541</v>
      </c>
      <c r="H6" s="35">
        <v>0</v>
      </c>
      <c r="I6" s="35">
        <v>0</v>
      </c>
      <c r="J6" s="35">
        <v>0</v>
      </c>
      <c r="K6" s="35">
        <v>0</v>
      </c>
      <c r="L6" s="35">
        <v>133503.4</v>
      </c>
      <c r="M6" s="35">
        <v>401000</v>
      </c>
      <c r="N6" s="35">
        <v>3280.02</v>
      </c>
      <c r="O6" s="49">
        <f t="shared" si="1"/>
        <v>12713.62</v>
      </c>
      <c r="P6" s="35">
        <v>15.52</v>
      </c>
      <c r="Q6" s="35">
        <v>0</v>
      </c>
      <c r="R6" s="35">
        <v>12698.1</v>
      </c>
      <c r="S6" s="50">
        <f t="shared" si="2"/>
        <v>617764.45000000007</v>
      </c>
    </row>
    <row r="7" spans="1:19" ht="14.25" customHeight="1" x14ac:dyDescent="0.25">
      <c r="A7" s="51">
        <v>4</v>
      </c>
      <c r="B7" s="52" t="s">
        <v>84</v>
      </c>
      <c r="C7" s="35">
        <v>0</v>
      </c>
      <c r="D7" s="48">
        <f t="shared" si="0"/>
        <v>23310.05</v>
      </c>
      <c r="E7" s="35">
        <v>14169.35</v>
      </c>
      <c r="F7" s="35">
        <v>4130.7</v>
      </c>
      <c r="G7" s="35">
        <v>5010</v>
      </c>
      <c r="H7" s="35">
        <v>0</v>
      </c>
      <c r="I7" s="35">
        <v>0</v>
      </c>
      <c r="J7" s="35">
        <v>0</v>
      </c>
      <c r="K7" s="35">
        <v>0</v>
      </c>
      <c r="L7" s="35">
        <v>0</v>
      </c>
      <c r="M7" s="35">
        <v>0</v>
      </c>
      <c r="N7" s="35">
        <v>0</v>
      </c>
      <c r="O7" s="49">
        <f t="shared" si="1"/>
        <v>0</v>
      </c>
      <c r="P7" s="35">
        <v>0</v>
      </c>
      <c r="Q7" s="35">
        <v>0</v>
      </c>
      <c r="R7" s="35">
        <v>0</v>
      </c>
      <c r="S7" s="50">
        <f t="shared" si="2"/>
        <v>23310.05</v>
      </c>
    </row>
    <row r="8" spans="1:19" ht="14.25" customHeight="1" x14ac:dyDescent="0.25">
      <c r="A8" s="51">
        <v>5</v>
      </c>
      <c r="B8" s="52" t="s">
        <v>85</v>
      </c>
      <c r="C8" s="35">
        <v>0</v>
      </c>
      <c r="D8" s="48">
        <f t="shared" si="0"/>
        <v>16715</v>
      </c>
      <c r="E8" s="35">
        <v>3190</v>
      </c>
      <c r="F8" s="35">
        <v>4112</v>
      </c>
      <c r="G8" s="35">
        <v>3453</v>
      </c>
      <c r="H8" s="35">
        <v>960</v>
      </c>
      <c r="I8" s="35">
        <v>5000</v>
      </c>
      <c r="J8" s="35">
        <v>0</v>
      </c>
      <c r="K8" s="35">
        <v>0</v>
      </c>
      <c r="L8" s="35">
        <v>0</v>
      </c>
      <c r="M8" s="35">
        <v>0</v>
      </c>
      <c r="N8" s="35">
        <v>0</v>
      </c>
      <c r="O8" s="49">
        <f t="shared" si="1"/>
        <v>582</v>
      </c>
      <c r="P8" s="35">
        <v>0</v>
      </c>
      <c r="Q8" s="35">
        <v>0</v>
      </c>
      <c r="R8" s="35">
        <v>582</v>
      </c>
      <c r="S8" s="50">
        <f t="shared" si="2"/>
        <v>17297</v>
      </c>
    </row>
    <row r="9" spans="1:19" ht="14.25" customHeight="1" x14ac:dyDescent="0.25">
      <c r="A9" s="51">
        <v>6</v>
      </c>
      <c r="B9" s="52" t="s">
        <v>112</v>
      </c>
      <c r="C9" s="35">
        <v>567160.94999999995</v>
      </c>
      <c r="D9" s="48">
        <f t="shared" si="0"/>
        <v>41434.9</v>
      </c>
      <c r="E9" s="35">
        <v>388.94</v>
      </c>
      <c r="F9" s="35">
        <v>10230.14</v>
      </c>
      <c r="G9" s="35">
        <v>17370</v>
      </c>
      <c r="H9" s="35">
        <v>13445.82</v>
      </c>
      <c r="I9" s="35">
        <v>0</v>
      </c>
      <c r="J9" s="35">
        <v>0</v>
      </c>
      <c r="K9" s="35">
        <v>0</v>
      </c>
      <c r="L9" s="35">
        <v>15000</v>
      </c>
      <c r="M9" s="35">
        <v>0</v>
      </c>
      <c r="N9" s="35">
        <v>0</v>
      </c>
      <c r="O9" s="49">
        <f t="shared" si="1"/>
        <v>38047.629999999997</v>
      </c>
      <c r="P9" s="35">
        <v>0</v>
      </c>
      <c r="Q9" s="35">
        <v>0</v>
      </c>
      <c r="R9" s="35">
        <v>38047.629999999997</v>
      </c>
      <c r="S9" s="50">
        <f t="shared" si="2"/>
        <v>661643.48</v>
      </c>
    </row>
    <row r="10" spans="1:19" ht="14.25" customHeight="1" x14ac:dyDescent="0.25">
      <c r="A10" s="51">
        <v>7</v>
      </c>
      <c r="B10" s="52" t="s">
        <v>87</v>
      </c>
      <c r="C10" s="35">
        <v>4979</v>
      </c>
      <c r="D10" s="48">
        <f t="shared" si="0"/>
        <v>16184</v>
      </c>
      <c r="E10" s="35">
        <v>2970</v>
      </c>
      <c r="F10" s="35">
        <v>2625</v>
      </c>
      <c r="G10" s="35">
        <v>2238</v>
      </c>
      <c r="H10" s="35">
        <v>0</v>
      </c>
      <c r="I10" s="35">
        <v>8351</v>
      </c>
      <c r="J10" s="35">
        <v>0</v>
      </c>
      <c r="K10" s="35">
        <v>0</v>
      </c>
      <c r="L10" s="35">
        <v>1000</v>
      </c>
      <c r="M10" s="35">
        <v>0</v>
      </c>
      <c r="N10" s="35">
        <v>0</v>
      </c>
      <c r="O10" s="49">
        <f t="shared" si="1"/>
        <v>0</v>
      </c>
      <c r="P10" s="35">
        <v>0</v>
      </c>
      <c r="Q10" s="35">
        <v>0</v>
      </c>
      <c r="R10" s="35">
        <v>0</v>
      </c>
      <c r="S10" s="50">
        <f t="shared" si="2"/>
        <v>22163</v>
      </c>
    </row>
    <row r="11" spans="1:19" ht="14.25" customHeight="1" x14ac:dyDescent="0.25">
      <c r="A11" s="51">
        <v>8</v>
      </c>
      <c r="B11" s="52" t="s">
        <v>88</v>
      </c>
      <c r="C11" s="35">
        <v>604.04</v>
      </c>
      <c r="D11" s="48">
        <f t="shared" si="0"/>
        <v>29174.469999999998</v>
      </c>
      <c r="E11" s="35">
        <v>18724.849999999999</v>
      </c>
      <c r="F11" s="35">
        <v>4608.66</v>
      </c>
      <c r="G11" s="35">
        <v>5400</v>
      </c>
      <c r="H11" s="35">
        <v>0</v>
      </c>
      <c r="I11" s="35">
        <v>440.96</v>
      </c>
      <c r="J11" s="35">
        <v>0</v>
      </c>
      <c r="K11" s="35">
        <v>0</v>
      </c>
      <c r="L11" s="35">
        <v>23400</v>
      </c>
      <c r="M11" s="35">
        <v>0</v>
      </c>
      <c r="N11" s="35">
        <v>0</v>
      </c>
      <c r="O11" s="49">
        <f t="shared" si="1"/>
        <v>183.83</v>
      </c>
      <c r="P11" s="35">
        <v>0</v>
      </c>
      <c r="Q11" s="35">
        <v>0</v>
      </c>
      <c r="R11" s="35">
        <v>183.83</v>
      </c>
      <c r="S11" s="50">
        <f t="shared" si="2"/>
        <v>53362.34</v>
      </c>
    </row>
    <row r="12" spans="1:19" ht="14.25" customHeight="1" x14ac:dyDescent="0.25">
      <c r="A12" s="51">
        <v>9</v>
      </c>
      <c r="B12" s="52" t="s">
        <v>89</v>
      </c>
      <c r="C12" s="35">
        <v>57.33</v>
      </c>
      <c r="D12" s="48">
        <f t="shared" si="0"/>
        <v>11071.97</v>
      </c>
      <c r="E12" s="35">
        <v>9041.9699999999993</v>
      </c>
      <c r="F12" s="35">
        <v>320</v>
      </c>
      <c r="G12" s="35">
        <v>1710</v>
      </c>
      <c r="H12" s="35">
        <v>0</v>
      </c>
      <c r="I12" s="35">
        <v>0</v>
      </c>
      <c r="J12" s="35">
        <v>0</v>
      </c>
      <c r="K12" s="35">
        <v>0</v>
      </c>
      <c r="L12" s="35">
        <v>5000</v>
      </c>
      <c r="M12" s="35">
        <v>0</v>
      </c>
      <c r="N12" s="35">
        <v>0</v>
      </c>
      <c r="O12" s="49">
        <f t="shared" si="1"/>
        <v>196</v>
      </c>
      <c r="P12" s="35">
        <v>0</v>
      </c>
      <c r="Q12" s="35">
        <v>0</v>
      </c>
      <c r="R12" s="35">
        <v>196</v>
      </c>
      <c r="S12" s="50">
        <f t="shared" si="2"/>
        <v>16325.3</v>
      </c>
    </row>
    <row r="13" spans="1:19" ht="14.25" customHeight="1" x14ac:dyDescent="0.25">
      <c r="A13" s="51">
        <v>10</v>
      </c>
      <c r="B13" s="52" t="s">
        <v>90</v>
      </c>
      <c r="C13" s="35">
        <v>15197</v>
      </c>
      <c r="D13" s="48">
        <f t="shared" si="0"/>
        <v>11517</v>
      </c>
      <c r="E13" s="35">
        <v>2724</v>
      </c>
      <c r="F13" s="35">
        <v>3624</v>
      </c>
      <c r="G13" s="35">
        <v>5169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49">
        <f t="shared" si="1"/>
        <v>25</v>
      </c>
      <c r="P13" s="35">
        <v>0</v>
      </c>
      <c r="Q13" s="35">
        <v>0</v>
      </c>
      <c r="R13" s="35">
        <v>25</v>
      </c>
      <c r="S13" s="50">
        <f t="shared" si="2"/>
        <v>26739</v>
      </c>
    </row>
    <row r="14" spans="1:19" ht="14.25" customHeight="1" x14ac:dyDescent="0.25">
      <c r="A14" s="51">
        <v>11</v>
      </c>
      <c r="B14" s="52" t="s">
        <v>91</v>
      </c>
      <c r="C14" s="35">
        <v>325</v>
      </c>
      <c r="D14" s="48">
        <f t="shared" si="0"/>
        <v>19036</v>
      </c>
      <c r="E14" s="35">
        <v>6549</v>
      </c>
      <c r="F14" s="35">
        <v>5717</v>
      </c>
      <c r="G14" s="35">
        <v>6770</v>
      </c>
      <c r="H14" s="35">
        <v>0</v>
      </c>
      <c r="I14" s="35">
        <v>0</v>
      </c>
      <c r="J14" s="35">
        <v>0</v>
      </c>
      <c r="K14" s="35">
        <v>180</v>
      </c>
      <c r="L14" s="35">
        <v>0</v>
      </c>
      <c r="M14" s="35">
        <v>0</v>
      </c>
      <c r="N14" s="35">
        <v>193</v>
      </c>
      <c r="O14" s="49">
        <f t="shared" si="1"/>
        <v>0</v>
      </c>
      <c r="P14" s="35">
        <v>0</v>
      </c>
      <c r="Q14" s="35">
        <v>0</v>
      </c>
      <c r="R14" s="35">
        <v>0</v>
      </c>
      <c r="S14" s="50">
        <f t="shared" si="2"/>
        <v>19734</v>
      </c>
    </row>
    <row r="15" spans="1:19" ht="14.25" customHeight="1" x14ac:dyDescent="0.25">
      <c r="A15" s="51">
        <v>12</v>
      </c>
      <c r="B15" s="52" t="s">
        <v>92</v>
      </c>
      <c r="C15" s="35">
        <v>6524.2</v>
      </c>
      <c r="D15" s="48">
        <f t="shared" si="0"/>
        <v>11911.01</v>
      </c>
      <c r="E15" s="35">
        <v>1760.9</v>
      </c>
      <c r="F15" s="35">
        <v>3331.5</v>
      </c>
      <c r="G15" s="35">
        <v>5933</v>
      </c>
      <c r="H15" s="35">
        <v>0</v>
      </c>
      <c r="I15" s="35">
        <v>885.61</v>
      </c>
      <c r="J15" s="35">
        <v>0</v>
      </c>
      <c r="K15" s="35">
        <v>0</v>
      </c>
      <c r="L15" s="35">
        <v>2000</v>
      </c>
      <c r="M15" s="35">
        <v>0</v>
      </c>
      <c r="N15" s="35">
        <v>0</v>
      </c>
      <c r="O15" s="49">
        <f t="shared" si="1"/>
        <v>0</v>
      </c>
      <c r="P15" s="35">
        <v>0</v>
      </c>
      <c r="Q15" s="35">
        <v>0</v>
      </c>
      <c r="R15" s="35">
        <v>0</v>
      </c>
      <c r="S15" s="50">
        <f t="shared" si="2"/>
        <v>20435.21</v>
      </c>
    </row>
    <row r="16" spans="1:19" ht="14.25" customHeight="1" x14ac:dyDescent="0.25">
      <c r="A16" s="51">
        <v>13</v>
      </c>
      <c r="B16" s="52" t="s">
        <v>93</v>
      </c>
      <c r="C16" s="35">
        <v>2758</v>
      </c>
      <c r="D16" s="48">
        <f t="shared" si="0"/>
        <v>10990</v>
      </c>
      <c r="E16" s="35">
        <v>4304</v>
      </c>
      <c r="F16" s="35">
        <v>3866</v>
      </c>
      <c r="G16" s="35">
        <v>2820</v>
      </c>
      <c r="H16" s="35">
        <v>0</v>
      </c>
      <c r="I16" s="35">
        <v>0</v>
      </c>
      <c r="J16" s="35">
        <v>0</v>
      </c>
      <c r="K16" s="35">
        <v>0</v>
      </c>
      <c r="L16" s="35">
        <v>750</v>
      </c>
      <c r="M16" s="35">
        <v>0</v>
      </c>
      <c r="N16" s="35">
        <v>0</v>
      </c>
      <c r="O16" s="49">
        <f t="shared" si="1"/>
        <v>0</v>
      </c>
      <c r="P16" s="35">
        <v>0</v>
      </c>
      <c r="Q16" s="35">
        <v>0</v>
      </c>
      <c r="R16" s="35">
        <v>0</v>
      </c>
      <c r="S16" s="50">
        <f t="shared" si="2"/>
        <v>14498</v>
      </c>
    </row>
    <row r="17" spans="1:19" ht="14.25" customHeight="1" x14ac:dyDescent="0.25">
      <c r="A17" s="51">
        <v>14</v>
      </c>
      <c r="B17" s="52" t="s">
        <v>94</v>
      </c>
      <c r="C17" s="35">
        <v>10319.48</v>
      </c>
      <c r="D17" s="48">
        <f t="shared" si="0"/>
        <v>5790</v>
      </c>
      <c r="E17" s="35">
        <v>1870</v>
      </c>
      <c r="F17" s="35">
        <v>815</v>
      </c>
      <c r="G17" s="35">
        <v>2855</v>
      </c>
      <c r="H17" s="35">
        <v>0</v>
      </c>
      <c r="I17" s="35">
        <v>250</v>
      </c>
      <c r="J17" s="35">
        <v>0</v>
      </c>
      <c r="K17" s="35">
        <v>0</v>
      </c>
      <c r="L17" s="35">
        <v>0</v>
      </c>
      <c r="M17" s="35">
        <v>0</v>
      </c>
      <c r="N17" s="35">
        <v>0</v>
      </c>
      <c r="O17" s="49">
        <f t="shared" si="1"/>
        <v>4338.2299999999996</v>
      </c>
      <c r="P17" s="35">
        <v>18.23</v>
      </c>
      <c r="Q17" s="35">
        <v>0</v>
      </c>
      <c r="R17" s="35">
        <v>4320</v>
      </c>
      <c r="S17" s="50">
        <f t="shared" si="2"/>
        <v>20447.71</v>
      </c>
    </row>
    <row r="18" spans="1:19" ht="14.25" customHeight="1" x14ac:dyDescent="0.25">
      <c r="A18" s="51">
        <v>15</v>
      </c>
      <c r="B18" s="52" t="s">
        <v>108</v>
      </c>
      <c r="C18" s="35">
        <v>33920</v>
      </c>
      <c r="D18" s="48">
        <f t="shared" si="0"/>
        <v>28242</v>
      </c>
      <c r="E18" s="35">
        <v>14739</v>
      </c>
      <c r="F18" s="35">
        <v>2115</v>
      </c>
      <c r="G18" s="35">
        <v>10995</v>
      </c>
      <c r="H18" s="35">
        <v>0</v>
      </c>
      <c r="I18" s="35">
        <v>393</v>
      </c>
      <c r="J18" s="35">
        <v>0</v>
      </c>
      <c r="K18" s="35">
        <v>0</v>
      </c>
      <c r="L18" s="35">
        <v>0</v>
      </c>
      <c r="M18" s="35">
        <v>0</v>
      </c>
      <c r="N18" s="35">
        <v>0</v>
      </c>
      <c r="O18" s="49">
        <f t="shared" si="1"/>
        <v>3360</v>
      </c>
      <c r="P18" s="35">
        <v>3360</v>
      </c>
      <c r="Q18" s="35">
        <v>0</v>
      </c>
      <c r="R18" s="35">
        <v>0</v>
      </c>
      <c r="S18" s="50">
        <f t="shared" si="2"/>
        <v>65522</v>
      </c>
    </row>
    <row r="19" spans="1:19" ht="14.25" customHeight="1" x14ac:dyDescent="0.25">
      <c r="A19" s="51">
        <v>16</v>
      </c>
      <c r="B19" s="52" t="s">
        <v>95</v>
      </c>
      <c r="C19" s="35">
        <v>0</v>
      </c>
      <c r="D19" s="48">
        <f t="shared" si="0"/>
        <v>35226.61</v>
      </c>
      <c r="E19" s="35">
        <v>28949.4</v>
      </c>
      <c r="F19" s="35">
        <v>2276.21</v>
      </c>
      <c r="G19" s="35">
        <v>4001</v>
      </c>
      <c r="H19" s="35">
        <v>0</v>
      </c>
      <c r="I19" s="35">
        <v>0</v>
      </c>
      <c r="J19" s="35">
        <v>0</v>
      </c>
      <c r="K19" s="35">
        <v>0</v>
      </c>
      <c r="L19" s="35">
        <v>7300</v>
      </c>
      <c r="M19" s="35">
        <v>0</v>
      </c>
      <c r="N19" s="35">
        <v>0</v>
      </c>
      <c r="O19" s="49">
        <f t="shared" si="1"/>
        <v>10000</v>
      </c>
      <c r="P19" s="35">
        <v>0</v>
      </c>
      <c r="Q19" s="35">
        <v>10000</v>
      </c>
      <c r="R19" s="35">
        <v>0</v>
      </c>
      <c r="S19" s="50">
        <f t="shared" si="2"/>
        <v>52526.61</v>
      </c>
    </row>
    <row r="20" spans="1:19" ht="14.25" customHeight="1" x14ac:dyDescent="0.25">
      <c r="A20" s="51">
        <v>17</v>
      </c>
      <c r="B20" s="52" t="s">
        <v>96</v>
      </c>
      <c r="C20" s="35">
        <v>54329</v>
      </c>
      <c r="D20" s="48">
        <f t="shared" si="0"/>
        <v>14926</v>
      </c>
      <c r="E20" s="35">
        <v>4790</v>
      </c>
      <c r="F20" s="35">
        <v>3600</v>
      </c>
      <c r="G20" s="35">
        <v>6536</v>
      </c>
      <c r="H20" s="35">
        <v>0</v>
      </c>
      <c r="I20" s="35">
        <v>0</v>
      </c>
      <c r="J20" s="35">
        <v>0</v>
      </c>
      <c r="K20" s="35">
        <v>0</v>
      </c>
      <c r="L20" s="35">
        <v>1500</v>
      </c>
      <c r="M20" s="35">
        <v>0</v>
      </c>
      <c r="N20" s="35">
        <v>0</v>
      </c>
      <c r="O20" s="49">
        <f t="shared" si="1"/>
        <v>457</v>
      </c>
      <c r="P20" s="35">
        <v>50</v>
      </c>
      <c r="Q20" s="35">
        <v>0</v>
      </c>
      <c r="R20" s="35">
        <v>407</v>
      </c>
      <c r="S20" s="50">
        <f t="shared" si="2"/>
        <v>71212</v>
      </c>
    </row>
    <row r="21" spans="1:19" ht="14.25" customHeight="1" x14ac:dyDescent="0.25">
      <c r="A21" s="51">
        <f>A20+1</f>
        <v>18</v>
      </c>
      <c r="B21" s="52" t="s">
        <v>97</v>
      </c>
      <c r="C21" s="35">
        <v>6340.79</v>
      </c>
      <c r="D21" s="48">
        <f t="shared" si="0"/>
        <v>4905</v>
      </c>
      <c r="E21" s="35">
        <v>1780</v>
      </c>
      <c r="F21" s="35">
        <v>1220</v>
      </c>
      <c r="G21" s="35">
        <v>1705</v>
      </c>
      <c r="H21" s="35">
        <v>200</v>
      </c>
      <c r="I21" s="35">
        <v>0</v>
      </c>
      <c r="J21" s="35">
        <v>0</v>
      </c>
      <c r="K21" s="35">
        <v>0</v>
      </c>
      <c r="L21" s="35">
        <v>0</v>
      </c>
      <c r="M21" s="35">
        <v>0</v>
      </c>
      <c r="N21" s="35">
        <v>0</v>
      </c>
      <c r="O21" s="49">
        <f t="shared" si="1"/>
        <v>0</v>
      </c>
      <c r="P21" s="35">
        <v>0</v>
      </c>
      <c r="Q21" s="35">
        <v>0</v>
      </c>
      <c r="R21" s="35">
        <v>0</v>
      </c>
      <c r="S21" s="50">
        <f t="shared" si="2"/>
        <v>11245.79</v>
      </c>
    </row>
    <row r="22" spans="1:19" ht="14.25" customHeight="1" x14ac:dyDescent="0.25">
      <c r="A22" s="51">
        <f t="shared" ref="A22:A31" si="3">A21+1</f>
        <v>19</v>
      </c>
      <c r="B22" s="52" t="s">
        <v>98</v>
      </c>
      <c r="C22" s="35">
        <v>1896</v>
      </c>
      <c r="D22" s="48">
        <f t="shared" si="0"/>
        <v>22085</v>
      </c>
      <c r="E22" s="35">
        <v>11095</v>
      </c>
      <c r="F22" s="35">
        <v>2420</v>
      </c>
      <c r="G22" s="35">
        <v>8570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49">
        <f t="shared" si="1"/>
        <v>2000</v>
      </c>
      <c r="P22" s="35">
        <v>0</v>
      </c>
      <c r="Q22" s="35">
        <v>2000</v>
      </c>
      <c r="R22" s="35">
        <v>0</v>
      </c>
      <c r="S22" s="50">
        <f t="shared" si="2"/>
        <v>25981</v>
      </c>
    </row>
    <row r="23" spans="1:19" ht="14.25" customHeight="1" x14ac:dyDescent="0.25">
      <c r="A23" s="51">
        <f t="shared" si="3"/>
        <v>20</v>
      </c>
      <c r="B23" s="52" t="s">
        <v>99</v>
      </c>
      <c r="C23" s="35">
        <v>0</v>
      </c>
      <c r="D23" s="48">
        <f t="shared" ref="D23:D26" si="4">SUM(E23:I23)</f>
        <v>24418</v>
      </c>
      <c r="E23" s="35">
        <v>15227</v>
      </c>
      <c r="F23" s="35">
        <v>2334</v>
      </c>
      <c r="G23" s="35">
        <v>6857</v>
      </c>
      <c r="H23" s="35">
        <v>0</v>
      </c>
      <c r="I23" s="35">
        <v>0</v>
      </c>
      <c r="J23" s="35">
        <v>0</v>
      </c>
      <c r="K23" s="35">
        <v>0</v>
      </c>
      <c r="L23" s="35">
        <v>4000</v>
      </c>
      <c r="M23" s="35">
        <v>0</v>
      </c>
      <c r="N23" s="35">
        <v>0</v>
      </c>
      <c r="O23" s="49">
        <f t="shared" ref="O23:O26" si="5">SUM(P23:R23)</f>
        <v>2504</v>
      </c>
      <c r="P23" s="35">
        <v>0</v>
      </c>
      <c r="Q23" s="35">
        <v>0</v>
      </c>
      <c r="R23" s="35">
        <v>2504</v>
      </c>
      <c r="S23" s="50">
        <f t="shared" ref="S23:S26" si="6">C23+D23+J23+K23+L23+M23+N23+O23</f>
        <v>30922</v>
      </c>
    </row>
    <row r="24" spans="1:19" ht="14.25" customHeight="1" x14ac:dyDescent="0.25">
      <c r="A24" s="51">
        <f t="shared" si="3"/>
        <v>21</v>
      </c>
      <c r="B24" s="52" t="s">
        <v>100</v>
      </c>
      <c r="C24" s="35">
        <v>4200</v>
      </c>
      <c r="D24" s="48">
        <f t="shared" si="4"/>
        <v>8935</v>
      </c>
      <c r="E24" s="35">
        <v>3920</v>
      </c>
      <c r="F24" s="35">
        <v>894</v>
      </c>
      <c r="G24" s="35">
        <v>3550</v>
      </c>
      <c r="H24" s="35">
        <v>0</v>
      </c>
      <c r="I24" s="35">
        <v>571</v>
      </c>
      <c r="J24" s="35">
        <v>0</v>
      </c>
      <c r="K24" s="35">
        <v>0</v>
      </c>
      <c r="L24" s="35">
        <v>1000</v>
      </c>
      <c r="M24" s="35">
        <v>0</v>
      </c>
      <c r="N24" s="35">
        <v>0</v>
      </c>
      <c r="O24" s="49">
        <f t="shared" si="5"/>
        <v>300</v>
      </c>
      <c r="P24" s="35">
        <v>0</v>
      </c>
      <c r="Q24" s="35">
        <v>0</v>
      </c>
      <c r="R24" s="35">
        <v>300</v>
      </c>
      <c r="S24" s="50">
        <f t="shared" si="6"/>
        <v>14435</v>
      </c>
    </row>
    <row r="25" spans="1:19" ht="14.25" customHeight="1" x14ac:dyDescent="0.25">
      <c r="A25" s="51">
        <f t="shared" si="3"/>
        <v>22</v>
      </c>
      <c r="B25" s="52" t="s">
        <v>101</v>
      </c>
      <c r="C25" s="35">
        <v>8758.1299999999992</v>
      </c>
      <c r="D25" s="48">
        <f t="shared" si="4"/>
        <v>13270.63</v>
      </c>
      <c r="E25" s="35">
        <v>6572.23</v>
      </c>
      <c r="F25" s="35">
        <v>4168.3999999999996</v>
      </c>
      <c r="G25" s="35">
        <v>2530</v>
      </c>
      <c r="H25" s="35">
        <v>0</v>
      </c>
      <c r="I25" s="35">
        <v>0</v>
      </c>
      <c r="J25" s="35">
        <v>0</v>
      </c>
      <c r="K25" s="35">
        <v>0</v>
      </c>
      <c r="L25" s="35">
        <v>4926</v>
      </c>
      <c r="M25" s="35">
        <v>0</v>
      </c>
      <c r="N25" s="35">
        <v>0</v>
      </c>
      <c r="O25" s="49">
        <f t="shared" si="5"/>
        <v>1626.02</v>
      </c>
      <c r="P25" s="35">
        <v>1026.02</v>
      </c>
      <c r="Q25" s="35">
        <v>600</v>
      </c>
      <c r="R25" s="35">
        <v>0</v>
      </c>
      <c r="S25" s="50">
        <f t="shared" si="6"/>
        <v>28580.78</v>
      </c>
    </row>
    <row r="26" spans="1:19" ht="14.25" customHeight="1" x14ac:dyDescent="0.25">
      <c r="A26" s="51">
        <f t="shared" si="3"/>
        <v>23</v>
      </c>
      <c r="B26" s="52" t="s">
        <v>102</v>
      </c>
      <c r="C26" s="35">
        <v>10524</v>
      </c>
      <c r="D26" s="48">
        <f t="shared" si="4"/>
        <v>9659</v>
      </c>
      <c r="E26" s="35">
        <v>5736</v>
      </c>
      <c r="F26" s="35">
        <v>1678</v>
      </c>
      <c r="G26" s="35">
        <v>2245</v>
      </c>
      <c r="H26" s="35">
        <v>0</v>
      </c>
      <c r="I26" s="35">
        <v>0</v>
      </c>
      <c r="J26" s="35">
        <v>0</v>
      </c>
      <c r="K26" s="35">
        <v>0</v>
      </c>
      <c r="L26" s="35">
        <v>2800</v>
      </c>
      <c r="M26" s="35">
        <v>5250</v>
      </c>
      <c r="N26" s="35">
        <v>0</v>
      </c>
      <c r="O26" s="49">
        <f t="shared" si="5"/>
        <v>585</v>
      </c>
      <c r="P26" s="35">
        <v>0</v>
      </c>
      <c r="Q26" s="35">
        <v>0</v>
      </c>
      <c r="R26" s="35">
        <v>585</v>
      </c>
      <c r="S26" s="50">
        <f t="shared" si="6"/>
        <v>28818</v>
      </c>
    </row>
    <row r="27" spans="1:19" ht="14.25" customHeight="1" x14ac:dyDescent="0.25">
      <c r="A27" s="51">
        <f t="shared" si="3"/>
        <v>24</v>
      </c>
      <c r="B27" s="52" t="s">
        <v>103</v>
      </c>
      <c r="C27" s="35">
        <v>97400</v>
      </c>
      <c r="D27" s="48">
        <f t="shared" si="0"/>
        <v>31240</v>
      </c>
      <c r="E27" s="35">
        <v>17456</v>
      </c>
      <c r="F27" s="35">
        <v>6431</v>
      </c>
      <c r="G27" s="35">
        <v>6453</v>
      </c>
      <c r="H27" s="35">
        <v>500</v>
      </c>
      <c r="I27" s="35">
        <v>400</v>
      </c>
      <c r="J27" s="35">
        <v>0</v>
      </c>
      <c r="K27" s="35">
        <v>0</v>
      </c>
      <c r="L27" s="35">
        <v>300</v>
      </c>
      <c r="M27" s="35">
        <v>0</v>
      </c>
      <c r="N27" s="35">
        <v>3949</v>
      </c>
      <c r="O27" s="49">
        <f t="shared" si="1"/>
        <v>511735</v>
      </c>
      <c r="P27" s="35">
        <v>0</v>
      </c>
      <c r="Q27" s="35">
        <v>509793</v>
      </c>
      <c r="R27" s="35">
        <v>1942</v>
      </c>
      <c r="S27" s="50">
        <f t="shared" si="2"/>
        <v>644624</v>
      </c>
    </row>
    <row r="28" spans="1:19" ht="14.25" customHeight="1" x14ac:dyDescent="0.25">
      <c r="A28" s="51">
        <f t="shared" si="3"/>
        <v>25</v>
      </c>
      <c r="B28" s="52" t="s">
        <v>104</v>
      </c>
      <c r="C28" s="35">
        <v>3576</v>
      </c>
      <c r="D28" s="48">
        <f t="shared" si="0"/>
        <v>25102</v>
      </c>
      <c r="E28" s="35">
        <v>6260</v>
      </c>
      <c r="F28" s="35">
        <v>1308</v>
      </c>
      <c r="G28" s="35">
        <v>490</v>
      </c>
      <c r="H28" s="35">
        <v>16900</v>
      </c>
      <c r="I28" s="35">
        <v>144</v>
      </c>
      <c r="J28" s="35">
        <v>0</v>
      </c>
      <c r="K28" s="35">
        <v>0</v>
      </c>
      <c r="L28" s="35">
        <v>1000</v>
      </c>
      <c r="M28" s="35">
        <v>0</v>
      </c>
      <c r="N28" s="35">
        <v>0</v>
      </c>
      <c r="O28" s="49">
        <f t="shared" si="1"/>
        <v>132</v>
      </c>
      <c r="P28" s="35">
        <v>0</v>
      </c>
      <c r="Q28" s="35">
        <v>0</v>
      </c>
      <c r="R28" s="35">
        <v>132</v>
      </c>
      <c r="S28" s="50">
        <f t="shared" si="2"/>
        <v>29810</v>
      </c>
    </row>
    <row r="29" spans="1:19" ht="14.25" customHeight="1" x14ac:dyDescent="0.25">
      <c r="A29" s="51">
        <f t="shared" si="3"/>
        <v>26</v>
      </c>
      <c r="B29" s="52" t="s">
        <v>105</v>
      </c>
      <c r="C29" s="35">
        <v>0</v>
      </c>
      <c r="D29" s="48">
        <f t="shared" si="0"/>
        <v>8790.48</v>
      </c>
      <c r="E29" s="35">
        <v>940</v>
      </c>
      <c r="F29" s="35">
        <v>1713.7</v>
      </c>
      <c r="G29" s="35">
        <v>2082</v>
      </c>
      <c r="H29" s="35">
        <v>300</v>
      </c>
      <c r="I29" s="35">
        <v>3754.78</v>
      </c>
      <c r="J29" s="35">
        <v>0</v>
      </c>
      <c r="K29" s="35">
        <v>0</v>
      </c>
      <c r="L29" s="35">
        <v>0</v>
      </c>
      <c r="M29" s="35">
        <v>0</v>
      </c>
      <c r="N29" s="35">
        <v>0</v>
      </c>
      <c r="O29" s="49">
        <f t="shared" si="1"/>
        <v>0</v>
      </c>
      <c r="P29" s="35">
        <v>0</v>
      </c>
      <c r="Q29" s="35">
        <v>0</v>
      </c>
      <c r="R29" s="35">
        <v>0</v>
      </c>
      <c r="S29" s="50">
        <f t="shared" si="2"/>
        <v>8790.48</v>
      </c>
    </row>
    <row r="30" spans="1:19" ht="14.25" customHeight="1" x14ac:dyDescent="0.25">
      <c r="A30" s="51">
        <f t="shared" si="3"/>
        <v>27</v>
      </c>
      <c r="B30" s="52" t="s">
        <v>106</v>
      </c>
      <c r="C30" s="35">
        <v>2964.65</v>
      </c>
      <c r="D30" s="48">
        <f t="shared" si="0"/>
        <v>24824.6</v>
      </c>
      <c r="E30" s="35">
        <v>10625</v>
      </c>
      <c r="F30" s="35">
        <v>6449.6</v>
      </c>
      <c r="G30" s="35">
        <v>7250</v>
      </c>
      <c r="H30" s="35">
        <v>500</v>
      </c>
      <c r="I30" s="35">
        <v>0</v>
      </c>
      <c r="J30" s="35">
        <v>0</v>
      </c>
      <c r="K30" s="35">
        <v>0</v>
      </c>
      <c r="L30" s="35">
        <v>0</v>
      </c>
      <c r="M30" s="35">
        <v>0</v>
      </c>
      <c r="N30" s="35">
        <v>0</v>
      </c>
      <c r="O30" s="49">
        <f t="shared" si="1"/>
        <v>16.440000000000001</v>
      </c>
      <c r="P30" s="35">
        <v>16.440000000000001</v>
      </c>
      <c r="Q30" s="35">
        <v>0</v>
      </c>
      <c r="R30" s="35">
        <v>0</v>
      </c>
      <c r="S30" s="50">
        <f t="shared" si="2"/>
        <v>27805.69</v>
      </c>
    </row>
    <row r="31" spans="1:19" ht="14.25" customHeight="1" thickBot="1" x14ac:dyDescent="0.3">
      <c r="A31" s="51">
        <f t="shared" si="3"/>
        <v>28</v>
      </c>
      <c r="B31" s="52" t="s">
        <v>107</v>
      </c>
      <c r="C31" s="35">
        <v>302</v>
      </c>
      <c r="D31" s="48">
        <f t="shared" si="0"/>
        <v>10972</v>
      </c>
      <c r="E31" s="35">
        <v>3662</v>
      </c>
      <c r="F31" s="35">
        <v>3070</v>
      </c>
      <c r="G31" s="35">
        <v>4240</v>
      </c>
      <c r="H31" s="35">
        <v>0</v>
      </c>
      <c r="I31" s="35">
        <v>0</v>
      </c>
      <c r="J31" s="35">
        <v>0</v>
      </c>
      <c r="K31" s="35">
        <v>0</v>
      </c>
      <c r="L31" s="35">
        <v>900</v>
      </c>
      <c r="M31" s="35">
        <v>0</v>
      </c>
      <c r="N31" s="35">
        <v>0</v>
      </c>
      <c r="O31" s="49">
        <f t="shared" si="1"/>
        <v>180</v>
      </c>
      <c r="P31" s="35">
        <v>0</v>
      </c>
      <c r="Q31" s="35">
        <v>0</v>
      </c>
      <c r="R31" s="35">
        <v>180</v>
      </c>
      <c r="S31" s="50">
        <f t="shared" si="2"/>
        <v>12354</v>
      </c>
    </row>
    <row r="32" spans="1:19" ht="14.25" customHeight="1" thickBot="1" x14ac:dyDescent="0.3">
      <c r="A32" s="53"/>
      <c r="B32" s="54" t="s">
        <v>5</v>
      </c>
      <c r="C32" s="55">
        <f t="shared" ref="C32:S32" si="7">SUM(C4:C31)</f>
        <v>1343109.8799999997</v>
      </c>
      <c r="D32" s="55">
        <f t="shared" si="7"/>
        <v>637138.83999999985</v>
      </c>
      <c r="E32" s="55">
        <f t="shared" si="7"/>
        <v>300839.57</v>
      </c>
      <c r="F32" s="55">
        <f t="shared" si="7"/>
        <v>113051.1</v>
      </c>
      <c r="G32" s="55">
        <f t="shared" si="7"/>
        <v>170248</v>
      </c>
      <c r="H32" s="55">
        <f t="shared" si="7"/>
        <v>32805.82</v>
      </c>
      <c r="I32" s="55">
        <f t="shared" si="7"/>
        <v>20194.349999999999</v>
      </c>
      <c r="J32" s="55">
        <f t="shared" si="7"/>
        <v>0</v>
      </c>
      <c r="K32" s="55">
        <f t="shared" si="7"/>
        <v>180</v>
      </c>
      <c r="L32" s="55">
        <f t="shared" si="7"/>
        <v>247210.94</v>
      </c>
      <c r="M32" s="55">
        <f t="shared" si="7"/>
        <v>408100</v>
      </c>
      <c r="N32" s="55">
        <f t="shared" si="7"/>
        <v>184019.75999999998</v>
      </c>
      <c r="O32" s="55">
        <f t="shared" si="7"/>
        <v>590850.42999999993</v>
      </c>
      <c r="P32" s="55">
        <f t="shared" si="7"/>
        <v>4505.21</v>
      </c>
      <c r="Q32" s="55">
        <f t="shared" si="7"/>
        <v>522393</v>
      </c>
      <c r="R32" s="55">
        <f t="shared" si="7"/>
        <v>63952.22</v>
      </c>
      <c r="S32" s="56">
        <f t="shared" si="7"/>
        <v>3410609.8499999996</v>
      </c>
    </row>
    <row r="33" spans="1:19" ht="14.25" customHeight="1" thickBot="1" x14ac:dyDescent="0.3">
      <c r="A33" s="12"/>
      <c r="B33" s="12"/>
      <c r="C33" s="13"/>
      <c r="D33" s="19">
        <f>SUM(E32:I32)</f>
        <v>637138.84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9">
        <f>SUM(P32:R32)</f>
        <v>590850.42999999993</v>
      </c>
      <c r="P33" s="13"/>
      <c r="Q33" s="13"/>
      <c r="R33" s="13"/>
      <c r="S33" s="20">
        <f>C32+D32+J32+K32+L32+M32+N32+O32</f>
        <v>3410609.8499999996</v>
      </c>
    </row>
    <row r="34" spans="1:19" s="5" customFormat="1" ht="14.25" customHeight="1" thickBot="1" x14ac:dyDescent="0.25">
      <c r="A34" s="57"/>
      <c r="B34" s="58" t="s">
        <v>78</v>
      </c>
      <c r="C34" s="59">
        <v>0</v>
      </c>
      <c r="D34" s="60">
        <f t="shared" ref="D34" si="8">SUM(E34:I34)</f>
        <v>8582.51</v>
      </c>
      <c r="E34" s="59">
        <v>797.51</v>
      </c>
      <c r="F34" s="59">
        <v>0</v>
      </c>
      <c r="G34" s="59">
        <v>7041</v>
      </c>
      <c r="H34" s="59">
        <v>744</v>
      </c>
      <c r="I34" s="59">
        <v>0</v>
      </c>
      <c r="J34" s="59">
        <v>0</v>
      </c>
      <c r="K34" s="59">
        <v>0</v>
      </c>
      <c r="L34" s="59">
        <v>0</v>
      </c>
      <c r="M34" s="59">
        <v>0</v>
      </c>
      <c r="N34" s="59">
        <v>0</v>
      </c>
      <c r="O34" s="60">
        <f t="shared" ref="O34" si="9">SUM(P34:R34)</f>
        <v>2000</v>
      </c>
      <c r="P34" s="59">
        <v>0</v>
      </c>
      <c r="Q34" s="59">
        <v>2000</v>
      </c>
      <c r="R34" s="59">
        <v>0</v>
      </c>
      <c r="S34" s="61">
        <f t="shared" ref="S34" si="10">C34+D34+J34+K34+L34+M34+N34+O34</f>
        <v>10582.51</v>
      </c>
    </row>
  </sheetData>
  <sheetProtection selectLockedCells="1"/>
  <mergeCells count="13">
    <mergeCell ref="J2:J3"/>
    <mergeCell ref="A2:A3"/>
    <mergeCell ref="B2:B3"/>
    <mergeCell ref="C2:C3"/>
    <mergeCell ref="D2:D3"/>
    <mergeCell ref="E2:I2"/>
    <mergeCell ref="S2:S3"/>
    <mergeCell ref="K2:K3"/>
    <mergeCell ref="L2:L3"/>
    <mergeCell ref="M2:M3"/>
    <mergeCell ref="N2:N3"/>
    <mergeCell ref="O2:O3"/>
    <mergeCell ref="P2:R2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2" orientation="landscape" horizontalDpi="4294967293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34"/>
  <sheetViews>
    <sheetView topLeftCell="B1" zoomScale="83" zoomScaleNormal="83" workbookViewId="0">
      <pane ySplit="3" topLeftCell="A4" activePane="bottomLeft" state="frozen"/>
      <selection pane="bottomLeft" activeCell="B9" sqref="A9:XFD9"/>
    </sheetView>
  </sheetViews>
  <sheetFormatPr defaultColWidth="8.7109375" defaultRowHeight="15" x14ac:dyDescent="0.25"/>
  <cols>
    <col min="1" max="1" width="3.5703125" style="1" customWidth="1"/>
    <col min="2" max="2" width="16.140625" style="1" customWidth="1"/>
    <col min="3" max="3" width="8.140625" style="1" customWidth="1"/>
    <col min="4" max="5" width="8.85546875" style="1" customWidth="1"/>
    <col min="6" max="6" width="9.42578125" style="1" customWidth="1"/>
    <col min="7" max="7" width="8.42578125" style="1" customWidth="1"/>
    <col min="8" max="8" width="7.7109375" style="1" customWidth="1"/>
    <col min="9" max="9" width="8.7109375" style="1" customWidth="1"/>
    <col min="10" max="10" width="7.7109375" style="1" customWidth="1"/>
    <col min="11" max="11" width="7.5703125" style="1" customWidth="1"/>
    <col min="12" max="12" width="8.5703125" style="1" customWidth="1"/>
    <col min="13" max="13" width="8.42578125" style="1" customWidth="1"/>
    <col min="14" max="14" width="9" style="1" customWidth="1"/>
    <col min="15" max="15" width="8.7109375" style="1" customWidth="1"/>
    <col min="16" max="16" width="9.28515625" style="1" customWidth="1"/>
    <col min="17" max="17" width="8.28515625" style="1" customWidth="1"/>
    <col min="18" max="19" width="7.5703125" style="1" customWidth="1"/>
    <col min="20" max="20" width="7.7109375" style="1" customWidth="1"/>
    <col min="21" max="21" width="8" style="1" customWidth="1"/>
    <col min="22" max="22" width="8.140625" style="1" customWidth="1"/>
    <col min="23" max="23" width="8" style="1" customWidth="1"/>
    <col min="24" max="24" width="8.28515625" style="1" customWidth="1"/>
    <col min="25" max="25" width="8.7109375" style="1" customWidth="1"/>
    <col min="26" max="26" width="8.140625" style="1" customWidth="1"/>
    <col min="27" max="27" width="7.85546875" style="1" customWidth="1"/>
    <col min="28" max="28" width="6.140625" style="1" customWidth="1"/>
    <col min="29" max="29" width="6.5703125" style="1" customWidth="1"/>
    <col min="30" max="30" width="8.7109375" style="1" customWidth="1"/>
    <col min="31" max="31" width="7.140625" style="1" customWidth="1"/>
    <col min="32" max="32" width="9.42578125" style="1" customWidth="1"/>
    <col min="33" max="33" width="9" style="1" customWidth="1"/>
    <col min="34" max="34" width="7.5703125" style="1" customWidth="1"/>
    <col min="35" max="35" width="8.5703125" style="1" customWidth="1"/>
    <col min="36" max="36" width="8" style="1" customWidth="1"/>
    <col min="37" max="37" width="10" style="1" customWidth="1"/>
    <col min="38" max="38" width="10" style="1" bestFit="1" customWidth="1"/>
    <col min="39" max="39" width="9.28515625" style="1" bestFit="1" customWidth="1"/>
    <col min="40" max="16384" width="8.7109375" style="1"/>
  </cols>
  <sheetData>
    <row r="1" spans="1:39" ht="16.5" thickBot="1" x14ac:dyDescent="0.3">
      <c r="B1" s="6"/>
      <c r="E1" s="9" t="s">
        <v>109</v>
      </c>
      <c r="F1" s="10"/>
      <c r="G1" s="10"/>
      <c r="H1" s="10"/>
      <c r="I1" s="10"/>
      <c r="V1" s="6"/>
      <c r="X1" s="6" t="str">
        <f>E1</f>
        <v>Bratislavský seniorát - výdavky - rok 2021</v>
      </c>
    </row>
    <row r="2" spans="1:39" x14ac:dyDescent="0.25">
      <c r="A2" s="105" t="s">
        <v>3</v>
      </c>
      <c r="B2" s="107" t="s">
        <v>0</v>
      </c>
      <c r="C2" s="98" t="s">
        <v>37</v>
      </c>
      <c r="D2" s="98" t="s">
        <v>38</v>
      </c>
      <c r="E2" s="103" t="s">
        <v>36</v>
      </c>
      <c r="F2" s="104"/>
      <c r="G2" s="104"/>
      <c r="H2" s="104"/>
      <c r="I2" s="104"/>
      <c r="J2" s="104"/>
      <c r="K2" s="104"/>
      <c r="L2" s="104"/>
      <c r="M2" s="104"/>
      <c r="N2" s="98" t="s">
        <v>47</v>
      </c>
      <c r="O2" s="98" t="s">
        <v>48</v>
      </c>
      <c r="P2" s="98" t="s">
        <v>80</v>
      </c>
      <c r="Q2" s="98" t="s">
        <v>49</v>
      </c>
      <c r="R2" s="98" t="s">
        <v>50</v>
      </c>
      <c r="S2" s="98" t="s">
        <v>51</v>
      </c>
      <c r="T2" s="98" t="s">
        <v>52</v>
      </c>
      <c r="U2" s="98" t="s">
        <v>53</v>
      </c>
      <c r="V2" s="98" t="s">
        <v>54</v>
      </c>
      <c r="W2" s="98" t="s">
        <v>55</v>
      </c>
      <c r="X2" s="98" t="s">
        <v>56</v>
      </c>
      <c r="Y2" s="98" t="s">
        <v>57</v>
      </c>
      <c r="Z2" s="98" t="s">
        <v>58</v>
      </c>
      <c r="AA2" s="98" t="s">
        <v>59</v>
      </c>
      <c r="AB2" s="98" t="s">
        <v>60</v>
      </c>
      <c r="AC2" s="98" t="s">
        <v>61</v>
      </c>
      <c r="AD2" s="98" t="s">
        <v>62</v>
      </c>
      <c r="AE2" s="98" t="s">
        <v>63</v>
      </c>
      <c r="AF2" s="98" t="s">
        <v>64</v>
      </c>
      <c r="AG2" s="103" t="s">
        <v>2</v>
      </c>
      <c r="AH2" s="104"/>
      <c r="AI2" s="104"/>
      <c r="AJ2" s="104"/>
      <c r="AK2" s="98" t="s">
        <v>69</v>
      </c>
      <c r="AL2" s="98" t="s">
        <v>70</v>
      </c>
      <c r="AM2" s="100" t="s">
        <v>71</v>
      </c>
    </row>
    <row r="3" spans="1:39" ht="40.5" customHeight="1" thickBot="1" x14ac:dyDescent="0.3">
      <c r="A3" s="106"/>
      <c r="B3" s="108"/>
      <c r="C3" s="102"/>
      <c r="D3" s="102"/>
      <c r="E3" s="8" t="s">
        <v>39</v>
      </c>
      <c r="F3" s="8" t="s">
        <v>40</v>
      </c>
      <c r="G3" s="8" t="s">
        <v>41</v>
      </c>
      <c r="H3" s="8" t="s">
        <v>79</v>
      </c>
      <c r="I3" s="8" t="s">
        <v>42</v>
      </c>
      <c r="J3" s="8" t="s">
        <v>43</v>
      </c>
      <c r="K3" s="8" t="s">
        <v>44</v>
      </c>
      <c r="L3" s="8" t="s">
        <v>45</v>
      </c>
      <c r="M3" s="8" t="s">
        <v>46</v>
      </c>
      <c r="N3" s="102"/>
      <c r="O3" s="99"/>
      <c r="P3" s="99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8" t="s">
        <v>65</v>
      </c>
      <c r="AH3" s="8" t="s">
        <v>66</v>
      </c>
      <c r="AI3" s="8" t="s">
        <v>67</v>
      </c>
      <c r="AJ3" s="8" t="s">
        <v>68</v>
      </c>
      <c r="AK3" s="102"/>
      <c r="AL3" s="99"/>
      <c r="AM3" s="101"/>
    </row>
    <row r="4" spans="1:39" ht="16.5" customHeight="1" x14ac:dyDescent="0.25">
      <c r="A4" s="2">
        <v>1</v>
      </c>
      <c r="B4" s="46" t="s">
        <v>81</v>
      </c>
      <c r="C4" s="28">
        <v>0</v>
      </c>
      <c r="D4" s="62">
        <f>SUM(E4:M4)</f>
        <v>147949.78</v>
      </c>
      <c r="E4" s="28">
        <v>73220.27</v>
      </c>
      <c r="F4" s="28">
        <v>6548.3</v>
      </c>
      <c r="G4" s="28">
        <v>0</v>
      </c>
      <c r="H4" s="28">
        <v>209.48</v>
      </c>
      <c r="I4" s="28">
        <v>2377.09</v>
      </c>
      <c r="J4" s="28">
        <v>0</v>
      </c>
      <c r="K4" s="28">
        <v>2419.9499999999998</v>
      </c>
      <c r="L4" s="28">
        <v>3874.19</v>
      </c>
      <c r="M4" s="28">
        <v>59300.5</v>
      </c>
      <c r="N4" s="28">
        <v>62999.19</v>
      </c>
      <c r="O4" s="28">
        <v>19214.71</v>
      </c>
      <c r="P4" s="62">
        <f>SUM(Q4:AD4)</f>
        <v>78177.280000000013</v>
      </c>
      <c r="Q4" s="28">
        <v>3002.68</v>
      </c>
      <c r="R4" s="28">
        <v>1563.1</v>
      </c>
      <c r="S4" s="28">
        <v>775.03</v>
      </c>
      <c r="T4" s="28">
        <v>682.51</v>
      </c>
      <c r="U4" s="28">
        <v>893.78</v>
      </c>
      <c r="V4" s="28">
        <v>10000.370000000001</v>
      </c>
      <c r="W4" s="28">
        <v>6410.5</v>
      </c>
      <c r="X4" s="28">
        <v>19987.400000000001</v>
      </c>
      <c r="Y4" s="28">
        <v>23242.12</v>
      </c>
      <c r="Z4" s="28">
        <v>0</v>
      </c>
      <c r="AA4" s="28">
        <v>10492.46</v>
      </c>
      <c r="AB4" s="28">
        <v>0</v>
      </c>
      <c r="AC4" s="28">
        <v>0</v>
      </c>
      <c r="AD4" s="28">
        <v>1127.33</v>
      </c>
      <c r="AE4" s="28">
        <v>189.51</v>
      </c>
      <c r="AF4" s="62">
        <f>SUM(AG4:AJ4)</f>
        <v>30108.09</v>
      </c>
      <c r="AG4" s="28">
        <v>21288.11</v>
      </c>
      <c r="AH4" s="28">
        <v>3600</v>
      </c>
      <c r="AI4" s="28">
        <v>5219.9799999999996</v>
      </c>
      <c r="AJ4" s="28">
        <v>0</v>
      </c>
      <c r="AK4" s="63">
        <f>C4+D4+N4+O4+P4+AE4+AF4</f>
        <v>338638.56000000006</v>
      </c>
      <c r="AL4" s="64">
        <f>Príjmy!S4</f>
        <v>353727.95999999996</v>
      </c>
      <c r="AM4" s="65">
        <f>AL4-AK4</f>
        <v>15089.399999999907</v>
      </c>
    </row>
    <row r="5" spans="1:39" ht="16.5" customHeight="1" x14ac:dyDescent="0.25">
      <c r="A5" s="3">
        <v>2</v>
      </c>
      <c r="B5" s="52" t="s">
        <v>82</v>
      </c>
      <c r="C5" s="35">
        <v>0</v>
      </c>
      <c r="D5" s="66">
        <f t="shared" ref="D5:D31" si="0">SUM(E5:M5)</f>
        <v>436458</v>
      </c>
      <c r="E5" s="35">
        <v>77497</v>
      </c>
      <c r="F5" s="35">
        <v>285363</v>
      </c>
      <c r="G5" s="35">
        <v>588</v>
      </c>
      <c r="H5" s="35">
        <v>662</v>
      </c>
      <c r="I5" s="35">
        <v>2288</v>
      </c>
      <c r="J5" s="35">
        <v>0</v>
      </c>
      <c r="K5" s="35">
        <v>3147</v>
      </c>
      <c r="L5" s="35">
        <v>4126</v>
      </c>
      <c r="M5" s="35">
        <v>62787</v>
      </c>
      <c r="N5" s="35">
        <v>81678</v>
      </c>
      <c r="O5" s="35">
        <v>26252</v>
      </c>
      <c r="P5" s="66">
        <f t="shared" ref="P5:P31" si="1">SUM(Q5:AD5)</f>
        <v>93586</v>
      </c>
      <c r="Q5" s="35">
        <v>3787</v>
      </c>
      <c r="R5" s="35">
        <v>844</v>
      </c>
      <c r="S5" s="35">
        <v>924</v>
      </c>
      <c r="T5" s="35">
        <v>1809</v>
      </c>
      <c r="U5" s="35">
        <v>0</v>
      </c>
      <c r="V5" s="35">
        <v>7551</v>
      </c>
      <c r="W5" s="35">
        <v>5587</v>
      </c>
      <c r="X5" s="35">
        <v>24628</v>
      </c>
      <c r="Y5" s="35">
        <v>32630</v>
      </c>
      <c r="Z5" s="35">
        <v>0</v>
      </c>
      <c r="AA5" s="35">
        <v>14768</v>
      </c>
      <c r="AB5" s="35">
        <v>0</v>
      </c>
      <c r="AC5" s="35">
        <v>0</v>
      </c>
      <c r="AD5" s="35">
        <v>1058</v>
      </c>
      <c r="AE5" s="35">
        <v>110</v>
      </c>
      <c r="AF5" s="66">
        <f t="shared" ref="AF5:AF31" si="2">SUM(AG5:AJ5)</f>
        <v>44158</v>
      </c>
      <c r="AG5" s="35">
        <v>22492</v>
      </c>
      <c r="AH5" s="35">
        <v>9473</v>
      </c>
      <c r="AI5" s="35">
        <v>12193</v>
      </c>
      <c r="AJ5" s="35">
        <v>0</v>
      </c>
      <c r="AK5" s="67">
        <f t="shared" ref="AK5:AK31" si="3">C5+D5+N5+O5+P5+AE5+AF5</f>
        <v>682242</v>
      </c>
      <c r="AL5" s="64">
        <f>Príjmy!S5</f>
        <v>490535</v>
      </c>
      <c r="AM5" s="68">
        <f t="shared" ref="AM5:AM31" si="4">AL5-AK5</f>
        <v>-191707</v>
      </c>
    </row>
    <row r="6" spans="1:39" ht="16.5" customHeight="1" x14ac:dyDescent="0.25">
      <c r="A6" s="3">
        <v>3</v>
      </c>
      <c r="B6" s="52" t="s">
        <v>83</v>
      </c>
      <c r="C6" s="35">
        <v>0</v>
      </c>
      <c r="D6" s="66">
        <f t="shared" si="0"/>
        <v>29233.96</v>
      </c>
      <c r="E6" s="35">
        <v>3486.8</v>
      </c>
      <c r="F6" s="35">
        <v>3024.24</v>
      </c>
      <c r="G6" s="35">
        <v>913.8</v>
      </c>
      <c r="H6" s="35">
        <v>48.44</v>
      </c>
      <c r="I6" s="35">
        <v>422.46</v>
      </c>
      <c r="J6" s="35">
        <v>2244.6799999999998</v>
      </c>
      <c r="K6" s="35">
        <v>130.63999999999999</v>
      </c>
      <c r="L6" s="35">
        <v>1999.12</v>
      </c>
      <c r="M6" s="35">
        <v>16963.78</v>
      </c>
      <c r="N6" s="35">
        <v>97638.69</v>
      </c>
      <c r="O6" s="35">
        <v>33940.21</v>
      </c>
      <c r="P6" s="66">
        <f t="shared" si="1"/>
        <v>112918.3</v>
      </c>
      <c r="Q6" s="35">
        <v>4381.4399999999996</v>
      </c>
      <c r="R6" s="35">
        <v>0</v>
      </c>
      <c r="S6" s="35">
        <v>284.85000000000002</v>
      </c>
      <c r="T6" s="35">
        <v>288.99</v>
      </c>
      <c r="U6" s="35">
        <v>0</v>
      </c>
      <c r="V6" s="35">
        <v>868.55</v>
      </c>
      <c r="W6" s="35">
        <v>696.21</v>
      </c>
      <c r="X6" s="35">
        <v>4318.1899999999996</v>
      </c>
      <c r="Y6" s="35">
        <v>13687.62</v>
      </c>
      <c r="Z6" s="35">
        <v>84839.71</v>
      </c>
      <c r="AA6" s="35">
        <v>2239.38</v>
      </c>
      <c r="AB6" s="35">
        <v>2.94</v>
      </c>
      <c r="AC6" s="35">
        <v>0</v>
      </c>
      <c r="AD6" s="35">
        <v>1310.42</v>
      </c>
      <c r="AE6" s="35">
        <v>3789.4</v>
      </c>
      <c r="AF6" s="66">
        <f t="shared" si="2"/>
        <v>24963.189999999995</v>
      </c>
      <c r="AG6" s="35">
        <v>18567.669999999998</v>
      </c>
      <c r="AH6" s="35">
        <v>830.37</v>
      </c>
      <c r="AI6" s="35">
        <v>5565.15</v>
      </c>
      <c r="AJ6" s="35">
        <v>0</v>
      </c>
      <c r="AK6" s="67">
        <f t="shared" si="3"/>
        <v>302483.75</v>
      </c>
      <c r="AL6" s="64">
        <f>Príjmy!S6</f>
        <v>617764.45000000007</v>
      </c>
      <c r="AM6" s="68">
        <f t="shared" si="4"/>
        <v>315280.70000000007</v>
      </c>
    </row>
    <row r="7" spans="1:39" ht="16.5" customHeight="1" x14ac:dyDescent="0.25">
      <c r="A7" s="3">
        <v>4</v>
      </c>
      <c r="B7" s="52" t="s">
        <v>84</v>
      </c>
      <c r="C7" s="35">
        <v>0</v>
      </c>
      <c r="D7" s="66">
        <f t="shared" si="0"/>
        <v>2133.67</v>
      </c>
      <c r="E7" s="35">
        <v>0</v>
      </c>
      <c r="F7" s="35">
        <v>0</v>
      </c>
      <c r="G7" s="35">
        <v>49.5</v>
      </c>
      <c r="H7" s="35">
        <v>309.99</v>
      </c>
      <c r="I7" s="35">
        <v>174.56</v>
      </c>
      <c r="J7" s="35">
        <v>398.99</v>
      </c>
      <c r="K7" s="35">
        <v>144</v>
      </c>
      <c r="L7" s="35">
        <v>507.56</v>
      </c>
      <c r="M7" s="35">
        <v>549.07000000000005</v>
      </c>
      <c r="N7" s="35">
        <v>0</v>
      </c>
      <c r="O7" s="35">
        <v>0</v>
      </c>
      <c r="P7" s="66">
        <f t="shared" si="1"/>
        <v>9032.65</v>
      </c>
      <c r="Q7" s="35">
        <v>301.2</v>
      </c>
      <c r="R7" s="35">
        <v>14.5</v>
      </c>
      <c r="S7" s="35">
        <v>18.8</v>
      </c>
      <c r="T7" s="35">
        <v>10.85</v>
      </c>
      <c r="U7" s="35">
        <v>0</v>
      </c>
      <c r="V7" s="35">
        <v>13.6</v>
      </c>
      <c r="W7" s="35">
        <v>404.99</v>
      </c>
      <c r="X7" s="35">
        <v>1320.43</v>
      </c>
      <c r="Y7" s="35">
        <v>6096.23</v>
      </c>
      <c r="Z7" s="35">
        <v>0</v>
      </c>
      <c r="AA7" s="35">
        <v>742.65</v>
      </c>
      <c r="AB7" s="35">
        <v>0</v>
      </c>
      <c r="AC7" s="35">
        <v>0</v>
      </c>
      <c r="AD7" s="35">
        <v>109.4</v>
      </c>
      <c r="AE7" s="35">
        <v>0</v>
      </c>
      <c r="AF7" s="66">
        <f t="shared" si="2"/>
        <v>7124.71</v>
      </c>
      <c r="AG7" s="35">
        <v>6310.61</v>
      </c>
      <c r="AH7" s="35">
        <v>814.1</v>
      </c>
      <c r="AI7" s="35">
        <v>0</v>
      </c>
      <c r="AJ7" s="35">
        <v>0</v>
      </c>
      <c r="AK7" s="67">
        <f t="shared" si="3"/>
        <v>18291.03</v>
      </c>
      <c r="AL7" s="64">
        <f>Príjmy!S7</f>
        <v>23310.05</v>
      </c>
      <c r="AM7" s="68">
        <f t="shared" si="4"/>
        <v>5019.0200000000004</v>
      </c>
    </row>
    <row r="8" spans="1:39" ht="16.5" customHeight="1" x14ac:dyDescent="0.25">
      <c r="A8" s="3">
        <v>5</v>
      </c>
      <c r="B8" s="52" t="s">
        <v>85</v>
      </c>
      <c r="C8" s="35">
        <v>0</v>
      </c>
      <c r="D8" s="66">
        <f t="shared" si="0"/>
        <v>8286</v>
      </c>
      <c r="E8" s="35">
        <v>4844</v>
      </c>
      <c r="F8" s="35">
        <v>0</v>
      </c>
      <c r="G8" s="35">
        <v>840</v>
      </c>
      <c r="H8" s="35">
        <v>297</v>
      </c>
      <c r="I8" s="35">
        <v>726</v>
      </c>
      <c r="J8" s="35">
        <v>403</v>
      </c>
      <c r="K8" s="35">
        <v>471</v>
      </c>
      <c r="L8" s="35">
        <v>705</v>
      </c>
      <c r="M8" s="35">
        <v>0</v>
      </c>
      <c r="N8" s="35">
        <v>0</v>
      </c>
      <c r="O8" s="35">
        <v>0</v>
      </c>
      <c r="P8" s="66">
        <f t="shared" si="1"/>
        <v>7833</v>
      </c>
      <c r="Q8" s="35">
        <v>647</v>
      </c>
      <c r="R8" s="35">
        <v>0</v>
      </c>
      <c r="S8" s="35">
        <v>10</v>
      </c>
      <c r="T8" s="35">
        <v>0</v>
      </c>
      <c r="U8" s="35">
        <v>0</v>
      </c>
      <c r="V8" s="35">
        <v>226</v>
      </c>
      <c r="W8" s="35">
        <v>325</v>
      </c>
      <c r="X8" s="35">
        <v>2105</v>
      </c>
      <c r="Y8" s="35">
        <v>4011</v>
      </c>
      <c r="Z8" s="35">
        <v>0</v>
      </c>
      <c r="AA8" s="35">
        <v>0</v>
      </c>
      <c r="AB8" s="35">
        <v>0</v>
      </c>
      <c r="AC8" s="35">
        <v>0</v>
      </c>
      <c r="AD8" s="35">
        <v>509</v>
      </c>
      <c r="AE8" s="35">
        <v>0</v>
      </c>
      <c r="AF8" s="66">
        <f t="shared" si="2"/>
        <v>3290</v>
      </c>
      <c r="AG8" s="35">
        <v>3223</v>
      </c>
      <c r="AH8" s="35">
        <v>0</v>
      </c>
      <c r="AI8" s="35">
        <v>67</v>
      </c>
      <c r="AJ8" s="35">
        <v>0</v>
      </c>
      <c r="AK8" s="67">
        <f t="shared" si="3"/>
        <v>19409</v>
      </c>
      <c r="AL8" s="64">
        <f>Príjmy!S8</f>
        <v>17297</v>
      </c>
      <c r="AM8" s="68">
        <f t="shared" si="4"/>
        <v>-2112</v>
      </c>
    </row>
    <row r="9" spans="1:39" ht="16.5" customHeight="1" x14ac:dyDescent="0.25">
      <c r="A9" s="3">
        <v>6</v>
      </c>
      <c r="B9" s="52" t="s">
        <v>86</v>
      </c>
      <c r="C9" s="35">
        <v>0</v>
      </c>
      <c r="D9" s="66">
        <f t="shared" si="0"/>
        <v>283932.68</v>
      </c>
      <c r="E9" s="35">
        <v>211440.9</v>
      </c>
      <c r="F9" s="35">
        <v>0</v>
      </c>
      <c r="G9" s="35">
        <v>0</v>
      </c>
      <c r="H9" s="35">
        <v>403.98</v>
      </c>
      <c r="I9" s="35">
        <v>4102.6400000000003</v>
      </c>
      <c r="J9" s="35">
        <v>0</v>
      </c>
      <c r="K9" s="35">
        <v>3878.99</v>
      </c>
      <c r="L9" s="35">
        <v>0</v>
      </c>
      <c r="M9" s="35">
        <v>64106.17</v>
      </c>
      <c r="N9" s="35">
        <v>130908.35</v>
      </c>
      <c r="O9" s="35">
        <v>37634.28</v>
      </c>
      <c r="P9" s="66">
        <f t="shared" si="1"/>
        <v>125717.98</v>
      </c>
      <c r="Q9" s="35">
        <v>0</v>
      </c>
      <c r="R9" s="35">
        <v>0</v>
      </c>
      <c r="S9" s="35">
        <v>3408.2</v>
      </c>
      <c r="T9" s="35">
        <v>1360.99</v>
      </c>
      <c r="U9" s="35">
        <v>607.46</v>
      </c>
      <c r="V9" s="35">
        <v>8952.92</v>
      </c>
      <c r="W9" s="35">
        <v>14804.86</v>
      </c>
      <c r="X9" s="35">
        <v>34873</v>
      </c>
      <c r="Y9" s="35">
        <v>46236.12</v>
      </c>
      <c r="Z9" s="35">
        <v>0</v>
      </c>
      <c r="AA9" s="35">
        <v>9349.6200000000008</v>
      </c>
      <c r="AB9" s="35">
        <v>0</v>
      </c>
      <c r="AC9" s="35">
        <v>0</v>
      </c>
      <c r="AD9" s="35">
        <v>6124.81</v>
      </c>
      <c r="AE9" s="35">
        <v>861.04</v>
      </c>
      <c r="AF9" s="66">
        <f t="shared" si="2"/>
        <v>80539.549999999988</v>
      </c>
      <c r="AG9" s="35">
        <v>39793.67</v>
      </c>
      <c r="AH9" s="35">
        <v>560</v>
      </c>
      <c r="AI9" s="35">
        <v>40185.879999999997</v>
      </c>
      <c r="AJ9" s="35">
        <v>0</v>
      </c>
      <c r="AK9" s="67">
        <f t="shared" si="3"/>
        <v>659593.88000000012</v>
      </c>
      <c r="AL9" s="64">
        <f>Príjmy!S9</f>
        <v>661643.48</v>
      </c>
      <c r="AM9" s="68">
        <f t="shared" si="4"/>
        <v>2049.5999999998603</v>
      </c>
    </row>
    <row r="10" spans="1:39" ht="16.5" customHeight="1" x14ac:dyDescent="0.25">
      <c r="A10" s="3">
        <v>7</v>
      </c>
      <c r="B10" s="52" t="s">
        <v>87</v>
      </c>
      <c r="C10" s="35">
        <v>0</v>
      </c>
      <c r="D10" s="66">
        <f t="shared" si="0"/>
        <v>8717</v>
      </c>
      <c r="E10" s="35">
        <v>4618</v>
      </c>
      <c r="F10" s="35">
        <v>3174</v>
      </c>
      <c r="G10" s="35">
        <v>132</v>
      </c>
      <c r="H10" s="35">
        <v>51</v>
      </c>
      <c r="I10" s="35">
        <v>0</v>
      </c>
      <c r="J10" s="35">
        <v>0</v>
      </c>
      <c r="K10" s="35">
        <v>0</v>
      </c>
      <c r="L10" s="35">
        <v>370</v>
      </c>
      <c r="M10" s="35">
        <v>372</v>
      </c>
      <c r="N10" s="35">
        <v>0</v>
      </c>
      <c r="O10" s="35">
        <v>0</v>
      </c>
      <c r="P10" s="66">
        <f t="shared" si="1"/>
        <v>5667</v>
      </c>
      <c r="Q10" s="35">
        <v>86</v>
      </c>
      <c r="R10" s="35">
        <v>0</v>
      </c>
      <c r="S10" s="35">
        <v>55</v>
      </c>
      <c r="T10" s="35">
        <v>17</v>
      </c>
      <c r="U10" s="35">
        <v>51</v>
      </c>
      <c r="V10" s="35">
        <v>1853</v>
      </c>
      <c r="W10" s="35">
        <v>468</v>
      </c>
      <c r="X10" s="35">
        <v>1180</v>
      </c>
      <c r="Y10" s="35">
        <v>1272</v>
      </c>
      <c r="Z10" s="35">
        <v>525</v>
      </c>
      <c r="AA10" s="35">
        <v>0</v>
      </c>
      <c r="AB10" s="35">
        <v>0</v>
      </c>
      <c r="AC10" s="35">
        <v>0</v>
      </c>
      <c r="AD10" s="35">
        <v>160</v>
      </c>
      <c r="AE10" s="35">
        <v>0</v>
      </c>
      <c r="AF10" s="66">
        <f t="shared" si="2"/>
        <v>3730</v>
      </c>
      <c r="AG10" s="35">
        <v>3730</v>
      </c>
      <c r="AH10" s="35">
        <v>0</v>
      </c>
      <c r="AI10" s="35">
        <v>0</v>
      </c>
      <c r="AJ10" s="35">
        <v>0</v>
      </c>
      <c r="AK10" s="67">
        <f t="shared" si="3"/>
        <v>18114</v>
      </c>
      <c r="AL10" s="64">
        <f>Príjmy!S10</f>
        <v>22163</v>
      </c>
      <c r="AM10" s="68">
        <f t="shared" si="4"/>
        <v>4049</v>
      </c>
    </row>
    <row r="11" spans="1:39" ht="16.5" customHeight="1" x14ac:dyDescent="0.25">
      <c r="A11" s="3">
        <v>8</v>
      </c>
      <c r="B11" s="52" t="s">
        <v>88</v>
      </c>
      <c r="C11" s="35">
        <v>0</v>
      </c>
      <c r="D11" s="66">
        <f t="shared" si="0"/>
        <v>36961.279999999999</v>
      </c>
      <c r="E11" s="35">
        <v>4841.83</v>
      </c>
      <c r="F11" s="35">
        <v>26400.2</v>
      </c>
      <c r="G11" s="35">
        <v>0</v>
      </c>
      <c r="H11" s="35">
        <v>0</v>
      </c>
      <c r="I11" s="35">
        <v>850.46</v>
      </c>
      <c r="J11" s="35">
        <v>378.68</v>
      </c>
      <c r="K11" s="35">
        <v>209</v>
      </c>
      <c r="L11" s="35">
        <v>577.5</v>
      </c>
      <c r="M11" s="35">
        <v>3703.61</v>
      </c>
      <c r="N11" s="35">
        <v>0</v>
      </c>
      <c r="O11" s="35">
        <v>0</v>
      </c>
      <c r="P11" s="66">
        <f t="shared" si="1"/>
        <v>17518.86</v>
      </c>
      <c r="Q11" s="35">
        <v>899.33</v>
      </c>
      <c r="R11" s="35">
        <v>115</v>
      </c>
      <c r="S11" s="35">
        <v>110.96</v>
      </c>
      <c r="T11" s="35">
        <v>23.05</v>
      </c>
      <c r="U11" s="35">
        <v>1047.51</v>
      </c>
      <c r="V11" s="35">
        <v>8681.76</v>
      </c>
      <c r="W11" s="35">
        <v>422.98</v>
      </c>
      <c r="X11" s="35">
        <v>2606.69</v>
      </c>
      <c r="Y11" s="35">
        <v>2853.12</v>
      </c>
      <c r="Z11" s="35">
        <v>126.84</v>
      </c>
      <c r="AA11" s="35">
        <v>82.02</v>
      </c>
      <c r="AB11" s="35">
        <v>0</v>
      </c>
      <c r="AC11" s="35">
        <v>0</v>
      </c>
      <c r="AD11" s="35">
        <v>549.6</v>
      </c>
      <c r="AE11" s="35">
        <v>0</v>
      </c>
      <c r="AF11" s="66">
        <f t="shared" si="2"/>
        <v>1429.08</v>
      </c>
      <c r="AG11" s="35">
        <v>929.08</v>
      </c>
      <c r="AH11" s="35">
        <v>0</v>
      </c>
      <c r="AI11" s="35">
        <v>500</v>
      </c>
      <c r="AJ11" s="35">
        <v>0</v>
      </c>
      <c r="AK11" s="67">
        <f t="shared" si="3"/>
        <v>55909.22</v>
      </c>
      <c r="AL11" s="64">
        <f>Príjmy!S11</f>
        <v>53362.34</v>
      </c>
      <c r="AM11" s="68">
        <f t="shared" si="4"/>
        <v>-2546.8800000000047</v>
      </c>
    </row>
    <row r="12" spans="1:39" ht="16.5" customHeight="1" x14ac:dyDescent="0.25">
      <c r="A12" s="3">
        <v>9</v>
      </c>
      <c r="B12" s="52" t="s">
        <v>89</v>
      </c>
      <c r="C12" s="35">
        <v>0</v>
      </c>
      <c r="D12" s="66">
        <f t="shared" si="0"/>
        <v>22559.25</v>
      </c>
      <c r="E12" s="35">
        <v>6520.97</v>
      </c>
      <c r="F12" s="35">
        <v>12000</v>
      </c>
      <c r="G12" s="35">
        <v>2220</v>
      </c>
      <c r="H12" s="35">
        <v>0</v>
      </c>
      <c r="I12" s="35">
        <v>0</v>
      </c>
      <c r="J12" s="35">
        <v>0</v>
      </c>
      <c r="K12" s="35">
        <v>0</v>
      </c>
      <c r="L12" s="35">
        <v>414.78</v>
      </c>
      <c r="M12" s="35">
        <v>1403.5</v>
      </c>
      <c r="N12" s="35">
        <v>0</v>
      </c>
      <c r="O12" s="35">
        <v>0</v>
      </c>
      <c r="P12" s="66">
        <f t="shared" si="1"/>
        <v>2826.31</v>
      </c>
      <c r="Q12" s="35">
        <v>224.01</v>
      </c>
      <c r="R12" s="35">
        <v>0</v>
      </c>
      <c r="S12" s="35">
        <v>0</v>
      </c>
      <c r="T12" s="35">
        <v>0</v>
      </c>
      <c r="U12" s="35">
        <v>0</v>
      </c>
      <c r="V12" s="35">
        <v>566</v>
      </c>
      <c r="W12" s="35">
        <v>27</v>
      </c>
      <c r="X12" s="35">
        <v>488.98</v>
      </c>
      <c r="Y12" s="35">
        <v>1459.22</v>
      </c>
      <c r="Z12" s="35">
        <v>0</v>
      </c>
      <c r="AA12" s="35">
        <v>0</v>
      </c>
      <c r="AB12" s="35">
        <v>0</v>
      </c>
      <c r="AC12" s="35">
        <v>0</v>
      </c>
      <c r="AD12" s="35">
        <v>61.1</v>
      </c>
      <c r="AE12" s="35">
        <v>0</v>
      </c>
      <c r="AF12" s="66">
        <f t="shared" si="2"/>
        <v>2040.77</v>
      </c>
      <c r="AG12" s="35">
        <v>2040.77</v>
      </c>
      <c r="AH12" s="35">
        <v>0</v>
      </c>
      <c r="AI12" s="35">
        <v>0</v>
      </c>
      <c r="AJ12" s="35">
        <v>0</v>
      </c>
      <c r="AK12" s="67">
        <f t="shared" si="3"/>
        <v>27426.33</v>
      </c>
      <c r="AL12" s="64">
        <f>Príjmy!S12</f>
        <v>16325.3</v>
      </c>
      <c r="AM12" s="68">
        <f t="shared" si="4"/>
        <v>-11101.030000000002</v>
      </c>
    </row>
    <row r="13" spans="1:39" ht="16.5" customHeight="1" x14ac:dyDescent="0.25">
      <c r="A13" s="3">
        <v>10</v>
      </c>
      <c r="B13" s="52" t="s">
        <v>90</v>
      </c>
      <c r="C13" s="35">
        <v>0</v>
      </c>
      <c r="D13" s="66">
        <f t="shared" si="0"/>
        <v>3635</v>
      </c>
      <c r="E13" s="35">
        <v>196</v>
      </c>
      <c r="F13" s="35">
        <v>0</v>
      </c>
      <c r="G13" s="35">
        <v>1450</v>
      </c>
      <c r="H13" s="35">
        <v>0</v>
      </c>
      <c r="I13" s="35">
        <v>528</v>
      </c>
      <c r="J13" s="35">
        <v>230</v>
      </c>
      <c r="K13" s="35">
        <v>230</v>
      </c>
      <c r="L13" s="35">
        <v>589</v>
      </c>
      <c r="M13" s="35">
        <v>412</v>
      </c>
      <c r="N13" s="35">
        <v>0</v>
      </c>
      <c r="O13" s="35">
        <v>0</v>
      </c>
      <c r="P13" s="66">
        <f t="shared" si="1"/>
        <v>12699</v>
      </c>
      <c r="Q13" s="35">
        <v>1214</v>
      </c>
      <c r="R13" s="35">
        <v>0</v>
      </c>
      <c r="S13" s="35">
        <v>7</v>
      </c>
      <c r="T13" s="35">
        <v>0</v>
      </c>
      <c r="U13" s="35">
        <v>0</v>
      </c>
      <c r="V13" s="35">
        <v>2338</v>
      </c>
      <c r="W13" s="35">
        <v>610</v>
      </c>
      <c r="X13" s="35">
        <v>1613</v>
      </c>
      <c r="Y13" s="35">
        <v>4568</v>
      </c>
      <c r="Z13" s="35">
        <v>1839</v>
      </c>
      <c r="AA13" s="35">
        <v>186</v>
      </c>
      <c r="AB13" s="35">
        <v>0</v>
      </c>
      <c r="AC13" s="35">
        <v>0</v>
      </c>
      <c r="AD13" s="35">
        <v>324</v>
      </c>
      <c r="AE13" s="35">
        <v>0</v>
      </c>
      <c r="AF13" s="66">
        <f t="shared" si="2"/>
        <v>7038</v>
      </c>
      <c r="AG13" s="35">
        <v>6478</v>
      </c>
      <c r="AH13" s="35">
        <v>290</v>
      </c>
      <c r="AI13" s="35">
        <v>270</v>
      </c>
      <c r="AJ13" s="35">
        <v>0</v>
      </c>
      <c r="AK13" s="67">
        <f t="shared" si="3"/>
        <v>23372</v>
      </c>
      <c r="AL13" s="64">
        <f>Príjmy!S13</f>
        <v>26739</v>
      </c>
      <c r="AM13" s="68">
        <f t="shared" si="4"/>
        <v>3367</v>
      </c>
    </row>
    <row r="14" spans="1:39" ht="16.5" customHeight="1" x14ac:dyDescent="0.25">
      <c r="A14" s="3">
        <v>11</v>
      </c>
      <c r="B14" s="52" t="s">
        <v>91</v>
      </c>
      <c r="C14" s="35">
        <v>0</v>
      </c>
      <c r="D14" s="66">
        <f t="shared" si="0"/>
        <v>7008</v>
      </c>
      <c r="E14" s="35">
        <v>0</v>
      </c>
      <c r="F14" s="35">
        <v>0</v>
      </c>
      <c r="G14" s="35">
        <v>1536</v>
      </c>
      <c r="H14" s="35">
        <v>369</v>
      </c>
      <c r="I14" s="35">
        <v>531</v>
      </c>
      <c r="J14" s="35">
        <v>236</v>
      </c>
      <c r="K14" s="35">
        <v>280</v>
      </c>
      <c r="L14" s="35">
        <v>573</v>
      </c>
      <c r="M14" s="35">
        <v>3483</v>
      </c>
      <c r="N14" s="35">
        <v>400</v>
      </c>
      <c r="O14" s="35">
        <v>243</v>
      </c>
      <c r="P14" s="66">
        <f t="shared" si="1"/>
        <v>8825</v>
      </c>
      <c r="Q14" s="35">
        <v>-13</v>
      </c>
      <c r="R14" s="35">
        <v>0</v>
      </c>
      <c r="S14" s="35">
        <v>100</v>
      </c>
      <c r="T14" s="35">
        <v>0</v>
      </c>
      <c r="U14" s="35">
        <v>20</v>
      </c>
      <c r="V14" s="35">
        <v>2726</v>
      </c>
      <c r="W14" s="35">
        <v>264</v>
      </c>
      <c r="X14" s="35">
        <v>3227</v>
      </c>
      <c r="Y14" s="35">
        <v>1968</v>
      </c>
      <c r="Z14" s="35">
        <v>141</v>
      </c>
      <c r="AA14" s="35">
        <v>80</v>
      </c>
      <c r="AB14" s="35">
        <v>0</v>
      </c>
      <c r="AC14" s="35">
        <v>0</v>
      </c>
      <c r="AD14" s="35">
        <v>312</v>
      </c>
      <c r="AE14" s="35">
        <v>0</v>
      </c>
      <c r="AF14" s="66">
        <f t="shared" si="2"/>
        <v>1703</v>
      </c>
      <c r="AG14" s="35">
        <v>903</v>
      </c>
      <c r="AH14" s="35">
        <v>0</v>
      </c>
      <c r="AI14" s="35">
        <v>800</v>
      </c>
      <c r="AJ14" s="35">
        <v>0</v>
      </c>
      <c r="AK14" s="67">
        <f t="shared" si="3"/>
        <v>18179</v>
      </c>
      <c r="AL14" s="64">
        <f>Príjmy!S14</f>
        <v>19734</v>
      </c>
      <c r="AM14" s="68">
        <f t="shared" si="4"/>
        <v>1555</v>
      </c>
    </row>
    <row r="15" spans="1:39" ht="16.5" customHeight="1" x14ac:dyDescent="0.25">
      <c r="A15" s="3">
        <v>12</v>
      </c>
      <c r="B15" s="52" t="s">
        <v>92</v>
      </c>
      <c r="C15" s="35">
        <v>0</v>
      </c>
      <c r="D15" s="66">
        <f t="shared" si="0"/>
        <v>1300.95</v>
      </c>
      <c r="E15" s="35">
        <v>100</v>
      </c>
      <c r="F15" s="35">
        <v>0</v>
      </c>
      <c r="G15" s="35">
        <v>11.38</v>
      </c>
      <c r="H15" s="35">
        <v>0</v>
      </c>
      <c r="I15" s="35">
        <v>615.1</v>
      </c>
      <c r="J15" s="35">
        <v>91.2</v>
      </c>
      <c r="K15" s="35">
        <v>0</v>
      </c>
      <c r="L15" s="35">
        <v>0</v>
      </c>
      <c r="M15" s="35">
        <v>483.27</v>
      </c>
      <c r="N15" s="35">
        <v>0</v>
      </c>
      <c r="O15" s="35">
        <v>0</v>
      </c>
      <c r="P15" s="66">
        <f t="shared" si="1"/>
        <v>9522.25</v>
      </c>
      <c r="Q15" s="35">
        <v>706.84</v>
      </c>
      <c r="R15" s="35">
        <v>0</v>
      </c>
      <c r="S15" s="35">
        <v>1063.71</v>
      </c>
      <c r="T15" s="35">
        <v>0</v>
      </c>
      <c r="U15" s="35">
        <v>0</v>
      </c>
      <c r="V15" s="35">
        <v>435.05</v>
      </c>
      <c r="W15" s="35">
        <v>241.82</v>
      </c>
      <c r="X15" s="35">
        <v>2256.9299999999998</v>
      </c>
      <c r="Y15" s="35">
        <v>2871.52</v>
      </c>
      <c r="Z15" s="35">
        <v>1492.25</v>
      </c>
      <c r="AA15" s="35">
        <v>170.82</v>
      </c>
      <c r="AB15" s="35">
        <v>0</v>
      </c>
      <c r="AC15" s="35">
        <v>0</v>
      </c>
      <c r="AD15" s="35">
        <v>283.31</v>
      </c>
      <c r="AE15" s="35">
        <v>0</v>
      </c>
      <c r="AF15" s="66">
        <f t="shared" si="2"/>
        <v>5376.24</v>
      </c>
      <c r="AG15" s="35">
        <v>5176.37</v>
      </c>
      <c r="AH15" s="35">
        <v>199.87</v>
      </c>
      <c r="AI15" s="35">
        <v>0</v>
      </c>
      <c r="AJ15" s="35">
        <v>0</v>
      </c>
      <c r="AK15" s="67">
        <f t="shared" si="3"/>
        <v>16199.44</v>
      </c>
      <c r="AL15" s="64">
        <f>Príjmy!S15</f>
        <v>20435.21</v>
      </c>
      <c r="AM15" s="68">
        <f t="shared" si="4"/>
        <v>4235.7699999999986</v>
      </c>
    </row>
    <row r="16" spans="1:39" ht="16.5" customHeight="1" x14ac:dyDescent="0.25">
      <c r="A16" s="3">
        <v>13</v>
      </c>
      <c r="B16" s="52" t="s">
        <v>93</v>
      </c>
      <c r="C16" s="35">
        <v>0</v>
      </c>
      <c r="D16" s="66">
        <f t="shared" si="0"/>
        <v>5960</v>
      </c>
      <c r="E16" s="35">
        <v>2934</v>
      </c>
      <c r="F16" s="35">
        <v>645</v>
      </c>
      <c r="G16" s="35">
        <v>600</v>
      </c>
      <c r="H16" s="35">
        <v>498</v>
      </c>
      <c r="I16" s="35">
        <v>639</v>
      </c>
      <c r="J16" s="35">
        <v>150</v>
      </c>
      <c r="K16" s="35">
        <v>80</v>
      </c>
      <c r="L16" s="35">
        <v>294</v>
      </c>
      <c r="M16" s="35">
        <v>120</v>
      </c>
      <c r="N16" s="35">
        <v>0</v>
      </c>
      <c r="O16" s="35">
        <v>0</v>
      </c>
      <c r="P16" s="66">
        <f t="shared" si="1"/>
        <v>3830</v>
      </c>
      <c r="Q16" s="35">
        <v>475</v>
      </c>
      <c r="R16" s="35">
        <v>0</v>
      </c>
      <c r="S16" s="35">
        <v>118</v>
      </c>
      <c r="T16" s="35">
        <v>0</v>
      </c>
      <c r="U16" s="35">
        <v>0</v>
      </c>
      <c r="V16" s="35">
        <v>157</v>
      </c>
      <c r="W16" s="35">
        <v>81</v>
      </c>
      <c r="X16" s="35">
        <v>1044</v>
      </c>
      <c r="Y16" s="35">
        <v>1800</v>
      </c>
      <c r="Z16" s="35">
        <v>33</v>
      </c>
      <c r="AA16" s="35">
        <v>40</v>
      </c>
      <c r="AB16" s="35">
        <v>0</v>
      </c>
      <c r="AC16" s="35">
        <v>0</v>
      </c>
      <c r="AD16" s="35">
        <v>82</v>
      </c>
      <c r="AE16" s="35">
        <v>0</v>
      </c>
      <c r="AF16" s="66">
        <f t="shared" si="2"/>
        <v>3433</v>
      </c>
      <c r="AG16" s="35">
        <v>1633</v>
      </c>
      <c r="AH16" s="35">
        <v>800</v>
      </c>
      <c r="AI16" s="35">
        <v>0</v>
      </c>
      <c r="AJ16" s="35">
        <v>1000</v>
      </c>
      <c r="AK16" s="67">
        <f t="shared" si="3"/>
        <v>13223</v>
      </c>
      <c r="AL16" s="64">
        <f>Príjmy!S16</f>
        <v>14498</v>
      </c>
      <c r="AM16" s="68">
        <f t="shared" si="4"/>
        <v>1275</v>
      </c>
    </row>
    <row r="17" spans="1:39" ht="16.5" customHeight="1" x14ac:dyDescent="0.25">
      <c r="A17" s="3">
        <v>14</v>
      </c>
      <c r="B17" s="52" t="s">
        <v>94</v>
      </c>
      <c r="C17" s="35">
        <v>0</v>
      </c>
      <c r="D17" s="66">
        <f t="shared" si="0"/>
        <v>42782.62</v>
      </c>
      <c r="E17" s="35">
        <v>38710.68</v>
      </c>
      <c r="F17" s="35">
        <v>0</v>
      </c>
      <c r="G17" s="35">
        <v>363</v>
      </c>
      <c r="H17" s="35">
        <v>473.15</v>
      </c>
      <c r="I17" s="35">
        <v>50</v>
      </c>
      <c r="J17" s="35">
        <v>6</v>
      </c>
      <c r="K17" s="35">
        <v>310</v>
      </c>
      <c r="L17" s="35">
        <v>834.14</v>
      </c>
      <c r="M17" s="35">
        <v>2035.65</v>
      </c>
      <c r="N17" s="35">
        <v>0</v>
      </c>
      <c r="O17" s="35">
        <v>0</v>
      </c>
      <c r="P17" s="66">
        <f t="shared" si="1"/>
        <v>37054.159999999996</v>
      </c>
      <c r="Q17" s="35">
        <v>120.29</v>
      </c>
      <c r="R17" s="35">
        <v>25</v>
      </c>
      <c r="S17" s="35">
        <v>75.06</v>
      </c>
      <c r="T17" s="35">
        <v>15.08</v>
      </c>
      <c r="U17" s="35">
        <v>0</v>
      </c>
      <c r="V17" s="35">
        <v>432.85</v>
      </c>
      <c r="W17" s="35">
        <v>0.84</v>
      </c>
      <c r="X17" s="35">
        <v>1158.21</v>
      </c>
      <c r="Y17" s="35">
        <v>669.02</v>
      </c>
      <c r="Z17" s="35">
        <v>33972.5</v>
      </c>
      <c r="AA17" s="35">
        <v>315</v>
      </c>
      <c r="AB17" s="35">
        <v>0</v>
      </c>
      <c r="AC17" s="35">
        <v>0</v>
      </c>
      <c r="AD17" s="35">
        <v>270.31</v>
      </c>
      <c r="AE17" s="35">
        <v>0</v>
      </c>
      <c r="AF17" s="66">
        <f t="shared" si="2"/>
        <v>7216.5</v>
      </c>
      <c r="AG17" s="35">
        <v>394</v>
      </c>
      <c r="AH17" s="35">
        <v>200</v>
      </c>
      <c r="AI17" s="35">
        <v>6622.5</v>
      </c>
      <c r="AJ17" s="35">
        <v>0</v>
      </c>
      <c r="AK17" s="67">
        <f t="shared" si="3"/>
        <v>87053.28</v>
      </c>
      <c r="AL17" s="64">
        <f>Príjmy!S17</f>
        <v>20447.71</v>
      </c>
      <c r="AM17" s="68">
        <f t="shared" si="4"/>
        <v>-66605.570000000007</v>
      </c>
    </row>
    <row r="18" spans="1:39" ht="16.5" customHeight="1" x14ac:dyDescent="0.25">
      <c r="A18" s="3">
        <v>15</v>
      </c>
      <c r="B18" s="52" t="s">
        <v>108</v>
      </c>
      <c r="C18" s="35">
        <v>0</v>
      </c>
      <c r="D18" s="66">
        <f t="shared" si="0"/>
        <v>29507</v>
      </c>
      <c r="E18" s="35">
        <v>22219</v>
      </c>
      <c r="F18" s="35">
        <v>2547</v>
      </c>
      <c r="G18" s="35">
        <v>70</v>
      </c>
      <c r="H18" s="35">
        <v>467</v>
      </c>
      <c r="I18" s="35">
        <v>377</v>
      </c>
      <c r="J18" s="35">
        <v>401</v>
      </c>
      <c r="K18" s="35">
        <v>0</v>
      </c>
      <c r="L18" s="35">
        <v>1224</v>
      </c>
      <c r="M18" s="35">
        <v>2202</v>
      </c>
      <c r="N18" s="35">
        <v>0</v>
      </c>
      <c r="O18" s="35">
        <v>0</v>
      </c>
      <c r="P18" s="66">
        <f t="shared" si="1"/>
        <v>19516</v>
      </c>
      <c r="Q18" s="35">
        <v>1703</v>
      </c>
      <c r="R18" s="35">
        <v>0</v>
      </c>
      <c r="S18" s="35">
        <v>264</v>
      </c>
      <c r="T18" s="35">
        <v>130</v>
      </c>
      <c r="U18" s="35">
        <v>0</v>
      </c>
      <c r="V18" s="35">
        <v>1141</v>
      </c>
      <c r="W18" s="35">
        <v>283</v>
      </c>
      <c r="X18" s="35">
        <v>6080</v>
      </c>
      <c r="Y18" s="35">
        <v>5625</v>
      </c>
      <c r="Z18" s="35">
        <v>0</v>
      </c>
      <c r="AA18" s="35">
        <v>4003</v>
      </c>
      <c r="AB18" s="35">
        <v>0</v>
      </c>
      <c r="AC18" s="35">
        <v>0</v>
      </c>
      <c r="AD18" s="35">
        <v>287</v>
      </c>
      <c r="AE18" s="35">
        <v>0</v>
      </c>
      <c r="AF18" s="66">
        <f t="shared" si="2"/>
        <v>9802</v>
      </c>
      <c r="AG18" s="35">
        <v>8866</v>
      </c>
      <c r="AH18" s="35">
        <v>0</v>
      </c>
      <c r="AI18" s="35">
        <v>936</v>
      </c>
      <c r="AJ18" s="35">
        <v>0</v>
      </c>
      <c r="AK18" s="67">
        <f t="shared" si="3"/>
        <v>58825</v>
      </c>
      <c r="AL18" s="64">
        <f>Príjmy!S18</f>
        <v>65522</v>
      </c>
      <c r="AM18" s="68">
        <f t="shared" si="4"/>
        <v>6697</v>
      </c>
    </row>
    <row r="19" spans="1:39" ht="16.5" customHeight="1" x14ac:dyDescent="0.25">
      <c r="A19" s="3">
        <v>16</v>
      </c>
      <c r="B19" s="52" t="s">
        <v>95</v>
      </c>
      <c r="C19" s="35">
        <v>0</v>
      </c>
      <c r="D19" s="66">
        <f t="shared" si="0"/>
        <v>48654.770000000011</v>
      </c>
      <c r="E19" s="35">
        <v>42202.23</v>
      </c>
      <c r="F19" s="35">
        <v>2920.94</v>
      </c>
      <c r="G19" s="35">
        <v>10</v>
      </c>
      <c r="H19" s="35">
        <v>2153.59</v>
      </c>
      <c r="I19" s="35">
        <v>407.53</v>
      </c>
      <c r="J19" s="35">
        <v>222.93</v>
      </c>
      <c r="K19" s="35">
        <v>0</v>
      </c>
      <c r="L19" s="35">
        <v>428.36</v>
      </c>
      <c r="M19" s="35">
        <v>309.19</v>
      </c>
      <c r="N19" s="35">
        <v>0</v>
      </c>
      <c r="O19" s="35">
        <v>0</v>
      </c>
      <c r="P19" s="66">
        <f t="shared" si="1"/>
        <v>7379.3799999999992</v>
      </c>
      <c r="Q19" s="35">
        <v>765.54</v>
      </c>
      <c r="R19" s="35">
        <v>0</v>
      </c>
      <c r="S19" s="35">
        <v>470.15</v>
      </c>
      <c r="T19" s="35">
        <v>191.31</v>
      </c>
      <c r="U19" s="35">
        <v>0</v>
      </c>
      <c r="V19" s="35">
        <v>363</v>
      </c>
      <c r="W19" s="35">
        <v>226.28</v>
      </c>
      <c r="X19" s="35">
        <v>3705.12</v>
      </c>
      <c r="Y19" s="35">
        <v>1271.1099999999999</v>
      </c>
      <c r="Z19" s="35">
        <v>0</v>
      </c>
      <c r="AA19" s="35">
        <v>300.57</v>
      </c>
      <c r="AB19" s="35">
        <v>0</v>
      </c>
      <c r="AC19" s="35">
        <v>0</v>
      </c>
      <c r="AD19" s="35">
        <v>86.3</v>
      </c>
      <c r="AE19" s="35">
        <v>0</v>
      </c>
      <c r="AF19" s="66">
        <f t="shared" si="2"/>
        <v>1843.2</v>
      </c>
      <c r="AG19" s="35">
        <v>782</v>
      </c>
      <c r="AH19" s="35">
        <v>0</v>
      </c>
      <c r="AI19" s="35">
        <v>561.20000000000005</v>
      </c>
      <c r="AJ19" s="35">
        <v>500</v>
      </c>
      <c r="AK19" s="67">
        <f t="shared" si="3"/>
        <v>57877.350000000006</v>
      </c>
      <c r="AL19" s="64">
        <f>Príjmy!S19</f>
        <v>52526.61</v>
      </c>
      <c r="AM19" s="68">
        <f t="shared" si="4"/>
        <v>-5350.7400000000052</v>
      </c>
    </row>
    <row r="20" spans="1:39" ht="16.5" customHeight="1" x14ac:dyDescent="0.25">
      <c r="A20" s="3">
        <v>17</v>
      </c>
      <c r="B20" s="52" t="s">
        <v>96</v>
      </c>
      <c r="C20" s="35">
        <v>4991</v>
      </c>
      <c r="D20" s="66">
        <f t="shared" si="0"/>
        <v>189118</v>
      </c>
      <c r="E20" s="35">
        <v>4135</v>
      </c>
      <c r="F20" s="35">
        <v>180000</v>
      </c>
      <c r="G20" s="35">
        <v>0</v>
      </c>
      <c r="H20" s="35">
        <v>143</v>
      </c>
      <c r="I20" s="35">
        <v>505</v>
      </c>
      <c r="J20" s="35">
        <v>32</v>
      </c>
      <c r="K20" s="35">
        <v>185</v>
      </c>
      <c r="L20" s="35">
        <v>1128</v>
      </c>
      <c r="M20" s="35">
        <v>2990</v>
      </c>
      <c r="N20" s="35">
        <v>2346</v>
      </c>
      <c r="O20" s="35">
        <v>496</v>
      </c>
      <c r="P20" s="66">
        <f t="shared" si="1"/>
        <v>16602</v>
      </c>
      <c r="Q20" s="35">
        <v>1571</v>
      </c>
      <c r="R20" s="35">
        <v>36</v>
      </c>
      <c r="S20" s="35">
        <v>77</v>
      </c>
      <c r="T20" s="35">
        <v>15</v>
      </c>
      <c r="U20" s="35">
        <v>365</v>
      </c>
      <c r="V20" s="35">
        <v>599</v>
      </c>
      <c r="W20" s="35">
        <v>347</v>
      </c>
      <c r="X20" s="35">
        <v>2820</v>
      </c>
      <c r="Y20" s="35">
        <v>4440</v>
      </c>
      <c r="Z20" s="35">
        <v>3270</v>
      </c>
      <c r="AA20" s="35">
        <v>1749</v>
      </c>
      <c r="AB20" s="35">
        <v>9</v>
      </c>
      <c r="AC20" s="35">
        <v>0</v>
      </c>
      <c r="AD20" s="35">
        <v>1304</v>
      </c>
      <c r="AE20" s="35">
        <v>0</v>
      </c>
      <c r="AF20" s="66">
        <f t="shared" si="2"/>
        <v>10498</v>
      </c>
      <c r="AG20" s="35">
        <v>10498</v>
      </c>
      <c r="AH20" s="35">
        <v>0</v>
      </c>
      <c r="AI20" s="35">
        <v>0</v>
      </c>
      <c r="AJ20" s="35">
        <v>0</v>
      </c>
      <c r="AK20" s="67">
        <f t="shared" si="3"/>
        <v>224051</v>
      </c>
      <c r="AL20" s="64">
        <f>Príjmy!S20</f>
        <v>71212</v>
      </c>
      <c r="AM20" s="68">
        <f t="shared" si="4"/>
        <v>-152839</v>
      </c>
    </row>
    <row r="21" spans="1:39" ht="16.5" customHeight="1" x14ac:dyDescent="0.25">
      <c r="A21" s="3">
        <f>A20+1</f>
        <v>18</v>
      </c>
      <c r="B21" s="52" t="s">
        <v>97</v>
      </c>
      <c r="C21" s="35">
        <v>0</v>
      </c>
      <c r="D21" s="66">
        <f t="shared" si="0"/>
        <v>6349.09</v>
      </c>
      <c r="E21" s="35">
        <v>4262.8</v>
      </c>
      <c r="F21" s="35">
        <v>0</v>
      </c>
      <c r="G21" s="35">
        <v>120</v>
      </c>
      <c r="H21" s="35">
        <v>99.77</v>
      </c>
      <c r="I21" s="35">
        <v>100</v>
      </c>
      <c r="J21" s="35">
        <v>0</v>
      </c>
      <c r="K21" s="35">
        <v>410</v>
      </c>
      <c r="L21" s="35">
        <v>799.54</v>
      </c>
      <c r="M21" s="35">
        <v>556.98</v>
      </c>
      <c r="N21" s="35">
        <v>0</v>
      </c>
      <c r="O21" s="35">
        <v>0</v>
      </c>
      <c r="P21" s="66">
        <f t="shared" si="1"/>
        <v>5844.2</v>
      </c>
      <c r="Q21" s="35">
        <v>741.95</v>
      </c>
      <c r="R21" s="35">
        <v>25</v>
      </c>
      <c r="S21" s="35">
        <v>61.64</v>
      </c>
      <c r="T21" s="35">
        <v>9.75</v>
      </c>
      <c r="U21" s="35">
        <v>0</v>
      </c>
      <c r="V21" s="35">
        <v>311.5</v>
      </c>
      <c r="W21" s="35">
        <v>167.83</v>
      </c>
      <c r="X21" s="35">
        <v>1810.95</v>
      </c>
      <c r="Y21" s="35">
        <v>1648.96</v>
      </c>
      <c r="Z21" s="35">
        <v>725.6</v>
      </c>
      <c r="AA21" s="35">
        <v>235.29</v>
      </c>
      <c r="AB21" s="35">
        <v>0</v>
      </c>
      <c r="AC21" s="35">
        <v>0</v>
      </c>
      <c r="AD21" s="35">
        <v>105.73</v>
      </c>
      <c r="AE21" s="35">
        <v>0</v>
      </c>
      <c r="AF21" s="66">
        <f t="shared" si="2"/>
        <v>2317.85</v>
      </c>
      <c r="AG21" s="35">
        <v>256</v>
      </c>
      <c r="AH21" s="35">
        <v>0</v>
      </c>
      <c r="AI21" s="35">
        <v>2061.85</v>
      </c>
      <c r="AJ21" s="35">
        <v>0</v>
      </c>
      <c r="AK21" s="67">
        <f t="shared" si="3"/>
        <v>14511.140000000001</v>
      </c>
      <c r="AL21" s="64">
        <f>Príjmy!S21</f>
        <v>11245.79</v>
      </c>
      <c r="AM21" s="68">
        <f t="shared" si="4"/>
        <v>-3265.3500000000004</v>
      </c>
    </row>
    <row r="22" spans="1:39" ht="16.5" customHeight="1" x14ac:dyDescent="0.25">
      <c r="A22" s="3">
        <f t="shared" ref="A22:A31" si="5">A21+1</f>
        <v>19</v>
      </c>
      <c r="B22" s="52" t="s">
        <v>98</v>
      </c>
      <c r="C22" s="35">
        <v>0</v>
      </c>
      <c r="D22" s="66">
        <f t="shared" ref="D22:D25" si="6">SUM(E22:M22)</f>
        <v>4328</v>
      </c>
      <c r="E22" s="35">
        <v>75</v>
      </c>
      <c r="F22" s="35">
        <v>1046</v>
      </c>
      <c r="G22" s="35">
        <v>161</v>
      </c>
      <c r="H22" s="35">
        <v>160</v>
      </c>
      <c r="I22" s="35">
        <v>897</v>
      </c>
      <c r="J22" s="35">
        <v>0</v>
      </c>
      <c r="K22" s="35">
        <v>851</v>
      </c>
      <c r="L22" s="35">
        <v>534</v>
      </c>
      <c r="M22" s="35">
        <v>604</v>
      </c>
      <c r="N22" s="35">
        <v>0</v>
      </c>
      <c r="O22" s="35">
        <v>0</v>
      </c>
      <c r="P22" s="66">
        <f t="shared" ref="P22:P25" si="7">SUM(Q22:AD22)</f>
        <v>14589</v>
      </c>
      <c r="Q22" s="35">
        <v>4536</v>
      </c>
      <c r="R22" s="35">
        <v>43</v>
      </c>
      <c r="S22" s="35">
        <v>0</v>
      </c>
      <c r="T22" s="35">
        <v>0</v>
      </c>
      <c r="U22" s="35">
        <v>0</v>
      </c>
      <c r="V22" s="35">
        <v>265</v>
      </c>
      <c r="W22" s="35">
        <v>686</v>
      </c>
      <c r="X22" s="35">
        <v>2643</v>
      </c>
      <c r="Y22" s="35">
        <v>5764</v>
      </c>
      <c r="Z22" s="35">
        <v>279</v>
      </c>
      <c r="AA22" s="35">
        <v>44</v>
      </c>
      <c r="AB22" s="35">
        <v>0</v>
      </c>
      <c r="AC22" s="35">
        <v>0</v>
      </c>
      <c r="AD22" s="35">
        <v>329</v>
      </c>
      <c r="AE22" s="35">
        <v>0</v>
      </c>
      <c r="AF22" s="66">
        <f t="shared" ref="AF22:AF25" si="8">SUM(AG22:AJ22)</f>
        <v>10809</v>
      </c>
      <c r="AG22" s="35">
        <v>8458</v>
      </c>
      <c r="AH22" s="35">
        <v>0</v>
      </c>
      <c r="AI22" s="35">
        <v>351</v>
      </c>
      <c r="AJ22" s="35">
        <v>2000</v>
      </c>
      <c r="AK22" s="67">
        <f t="shared" ref="AK22:AK25" si="9">C22+D22+N22+O22+P22+AE22+AF22</f>
        <v>29726</v>
      </c>
      <c r="AL22" s="64">
        <f>Príjmy!S22</f>
        <v>25981</v>
      </c>
      <c r="AM22" s="68">
        <f t="shared" ref="AM22:AM25" si="10">AL22-AK22</f>
        <v>-3745</v>
      </c>
    </row>
    <row r="23" spans="1:39" ht="16.5" customHeight="1" x14ac:dyDescent="0.25">
      <c r="A23" s="3">
        <f t="shared" si="5"/>
        <v>20</v>
      </c>
      <c r="B23" s="52" t="s">
        <v>99</v>
      </c>
      <c r="C23" s="35">
        <v>0</v>
      </c>
      <c r="D23" s="66">
        <f t="shared" si="6"/>
        <v>4726</v>
      </c>
      <c r="E23" s="35">
        <v>3183</v>
      </c>
      <c r="F23" s="35">
        <v>0</v>
      </c>
      <c r="G23" s="35">
        <v>426</v>
      </c>
      <c r="H23" s="35">
        <v>284</v>
      </c>
      <c r="I23" s="35">
        <v>592</v>
      </c>
      <c r="J23" s="35">
        <v>0</v>
      </c>
      <c r="K23" s="35">
        <v>0</v>
      </c>
      <c r="L23" s="35">
        <v>241</v>
      </c>
      <c r="M23" s="35">
        <v>0</v>
      </c>
      <c r="N23" s="35">
        <v>0</v>
      </c>
      <c r="O23" s="35">
        <v>0</v>
      </c>
      <c r="P23" s="66">
        <f t="shared" si="7"/>
        <v>10620</v>
      </c>
      <c r="Q23" s="35">
        <v>1334</v>
      </c>
      <c r="R23" s="35">
        <v>0</v>
      </c>
      <c r="S23" s="35">
        <v>18</v>
      </c>
      <c r="T23" s="35">
        <v>184</v>
      </c>
      <c r="U23" s="35">
        <v>0</v>
      </c>
      <c r="V23" s="35">
        <v>974</v>
      </c>
      <c r="W23" s="35">
        <v>519</v>
      </c>
      <c r="X23" s="35">
        <v>1750</v>
      </c>
      <c r="Y23" s="35">
        <v>5124</v>
      </c>
      <c r="Z23" s="35">
        <v>0</v>
      </c>
      <c r="AA23" s="35">
        <v>133</v>
      </c>
      <c r="AB23" s="35">
        <v>0</v>
      </c>
      <c r="AC23" s="35">
        <v>0</v>
      </c>
      <c r="AD23" s="35">
        <v>584</v>
      </c>
      <c r="AE23" s="35">
        <v>0</v>
      </c>
      <c r="AF23" s="66">
        <f t="shared" si="8"/>
        <v>8042</v>
      </c>
      <c r="AG23" s="35">
        <v>6363</v>
      </c>
      <c r="AH23" s="35">
        <v>1350</v>
      </c>
      <c r="AI23" s="35">
        <v>329</v>
      </c>
      <c r="AJ23" s="35">
        <v>0</v>
      </c>
      <c r="AK23" s="67">
        <f t="shared" si="9"/>
        <v>23388</v>
      </c>
      <c r="AL23" s="64">
        <f>Príjmy!S23</f>
        <v>30922</v>
      </c>
      <c r="AM23" s="68">
        <f t="shared" si="10"/>
        <v>7534</v>
      </c>
    </row>
    <row r="24" spans="1:39" ht="16.5" customHeight="1" x14ac:dyDescent="0.25">
      <c r="A24" s="3">
        <f t="shared" si="5"/>
        <v>21</v>
      </c>
      <c r="B24" s="52" t="s">
        <v>100</v>
      </c>
      <c r="C24" s="35">
        <v>0</v>
      </c>
      <c r="D24" s="66">
        <f t="shared" si="6"/>
        <v>4438</v>
      </c>
      <c r="E24" s="35">
        <v>2349</v>
      </c>
      <c r="F24" s="35">
        <v>0</v>
      </c>
      <c r="G24" s="35">
        <v>701</v>
      </c>
      <c r="H24" s="35">
        <v>408</v>
      </c>
      <c r="I24" s="35">
        <v>419</v>
      </c>
      <c r="J24" s="35">
        <v>0</v>
      </c>
      <c r="K24" s="35">
        <v>0</v>
      </c>
      <c r="L24" s="35">
        <v>231</v>
      </c>
      <c r="M24" s="35">
        <v>330</v>
      </c>
      <c r="N24" s="35">
        <v>0</v>
      </c>
      <c r="O24" s="35">
        <v>0</v>
      </c>
      <c r="P24" s="66">
        <f t="shared" si="7"/>
        <v>6470</v>
      </c>
      <c r="Q24" s="35">
        <v>667</v>
      </c>
      <c r="R24" s="35">
        <v>0</v>
      </c>
      <c r="S24" s="35">
        <v>453</v>
      </c>
      <c r="T24" s="35">
        <v>66</v>
      </c>
      <c r="U24" s="35">
        <v>159</v>
      </c>
      <c r="V24" s="35">
        <v>650</v>
      </c>
      <c r="W24" s="35">
        <v>693</v>
      </c>
      <c r="X24" s="35">
        <v>1305</v>
      </c>
      <c r="Y24" s="35">
        <v>1652</v>
      </c>
      <c r="Z24" s="35">
        <v>225</v>
      </c>
      <c r="AA24" s="35">
        <v>224</v>
      </c>
      <c r="AB24" s="35">
        <v>0</v>
      </c>
      <c r="AC24" s="35">
        <v>0</v>
      </c>
      <c r="AD24" s="35">
        <v>376</v>
      </c>
      <c r="AE24" s="35">
        <v>0</v>
      </c>
      <c r="AF24" s="66">
        <f t="shared" si="8"/>
        <v>3171</v>
      </c>
      <c r="AG24" s="35">
        <v>2991</v>
      </c>
      <c r="AH24" s="35">
        <v>0</v>
      </c>
      <c r="AI24" s="35">
        <v>180</v>
      </c>
      <c r="AJ24" s="35">
        <v>0</v>
      </c>
      <c r="AK24" s="67">
        <f t="shared" si="9"/>
        <v>14079</v>
      </c>
      <c r="AL24" s="64">
        <f>Príjmy!S24</f>
        <v>14435</v>
      </c>
      <c r="AM24" s="68">
        <f t="shared" si="10"/>
        <v>356</v>
      </c>
    </row>
    <row r="25" spans="1:39" ht="16.5" customHeight="1" x14ac:dyDescent="0.25">
      <c r="A25" s="3">
        <f t="shared" si="5"/>
        <v>22</v>
      </c>
      <c r="B25" s="52" t="s">
        <v>101</v>
      </c>
      <c r="C25" s="35">
        <v>0</v>
      </c>
      <c r="D25" s="66">
        <f t="shared" si="6"/>
        <v>5568.369999999999</v>
      </c>
      <c r="E25" s="35">
        <v>2032.06</v>
      </c>
      <c r="F25" s="35">
        <v>424.98</v>
      </c>
      <c r="G25" s="35">
        <v>294.27</v>
      </c>
      <c r="H25" s="35">
        <v>0</v>
      </c>
      <c r="I25" s="35">
        <v>398.81</v>
      </c>
      <c r="J25" s="35">
        <v>762.85</v>
      </c>
      <c r="K25" s="35">
        <v>474</v>
      </c>
      <c r="L25" s="35">
        <v>472.11</v>
      </c>
      <c r="M25" s="35">
        <v>709.29</v>
      </c>
      <c r="N25" s="35">
        <v>0</v>
      </c>
      <c r="O25" s="35">
        <v>0</v>
      </c>
      <c r="P25" s="66">
        <f t="shared" si="7"/>
        <v>6032.9000000000005</v>
      </c>
      <c r="Q25" s="35">
        <v>1235.69</v>
      </c>
      <c r="R25" s="35">
        <v>10.15</v>
      </c>
      <c r="S25" s="35">
        <v>126.62</v>
      </c>
      <c r="T25" s="35">
        <v>70.41</v>
      </c>
      <c r="U25" s="35">
        <v>74.540000000000006</v>
      </c>
      <c r="V25" s="35">
        <v>218.64</v>
      </c>
      <c r="W25" s="35">
        <v>649.88</v>
      </c>
      <c r="X25" s="35">
        <v>109.31</v>
      </c>
      <c r="Y25" s="35">
        <v>1992.92</v>
      </c>
      <c r="Z25" s="35">
        <v>1129</v>
      </c>
      <c r="AA25" s="35">
        <v>112.56</v>
      </c>
      <c r="AB25" s="35">
        <v>198.68</v>
      </c>
      <c r="AC25" s="35">
        <v>0</v>
      </c>
      <c r="AD25" s="35">
        <v>104.5</v>
      </c>
      <c r="AE25" s="35">
        <v>0</v>
      </c>
      <c r="AF25" s="66">
        <f t="shared" si="8"/>
        <v>10157.689999999999</v>
      </c>
      <c r="AG25" s="35">
        <v>4204.79</v>
      </c>
      <c r="AH25" s="35">
        <v>68.400000000000006</v>
      </c>
      <c r="AI25" s="35">
        <v>4784.5</v>
      </c>
      <c r="AJ25" s="35">
        <v>1100</v>
      </c>
      <c r="AK25" s="67">
        <f t="shared" si="9"/>
        <v>21758.959999999999</v>
      </c>
      <c r="AL25" s="64">
        <f>Príjmy!S25</f>
        <v>28580.78</v>
      </c>
      <c r="AM25" s="68">
        <f t="shared" si="10"/>
        <v>6821.82</v>
      </c>
    </row>
    <row r="26" spans="1:39" ht="16.5" customHeight="1" x14ac:dyDescent="0.25">
      <c r="A26" s="3">
        <f t="shared" si="5"/>
        <v>23</v>
      </c>
      <c r="B26" s="52" t="s">
        <v>102</v>
      </c>
      <c r="C26" s="35">
        <v>0</v>
      </c>
      <c r="D26" s="66">
        <f t="shared" si="0"/>
        <v>17692</v>
      </c>
      <c r="E26" s="35">
        <v>16230</v>
      </c>
      <c r="F26" s="35">
        <v>0</v>
      </c>
      <c r="G26" s="35">
        <v>255</v>
      </c>
      <c r="H26" s="35">
        <v>282</v>
      </c>
      <c r="I26" s="35">
        <v>131</v>
      </c>
      <c r="J26" s="35">
        <v>86</v>
      </c>
      <c r="K26" s="35">
        <v>120</v>
      </c>
      <c r="L26" s="35">
        <v>223</v>
      </c>
      <c r="M26" s="35">
        <v>365</v>
      </c>
      <c r="N26" s="35">
        <v>0</v>
      </c>
      <c r="O26" s="35">
        <v>0</v>
      </c>
      <c r="P26" s="66">
        <f t="shared" si="1"/>
        <v>6514</v>
      </c>
      <c r="Q26" s="35">
        <v>595</v>
      </c>
      <c r="R26" s="35">
        <v>65</v>
      </c>
      <c r="S26" s="35">
        <v>183</v>
      </c>
      <c r="T26" s="35">
        <v>37</v>
      </c>
      <c r="U26" s="35">
        <v>7</v>
      </c>
      <c r="V26" s="35">
        <v>193</v>
      </c>
      <c r="W26" s="35">
        <v>103</v>
      </c>
      <c r="X26" s="35">
        <v>1122</v>
      </c>
      <c r="Y26" s="35">
        <v>1342</v>
      </c>
      <c r="Z26" s="35">
        <v>2051</v>
      </c>
      <c r="AA26" s="35">
        <v>421</v>
      </c>
      <c r="AB26" s="35">
        <v>0</v>
      </c>
      <c r="AC26" s="35">
        <v>0</v>
      </c>
      <c r="AD26" s="35">
        <v>395</v>
      </c>
      <c r="AE26" s="35">
        <v>0</v>
      </c>
      <c r="AF26" s="66">
        <f t="shared" si="2"/>
        <v>5875</v>
      </c>
      <c r="AG26" s="35">
        <v>1301</v>
      </c>
      <c r="AH26" s="35">
        <v>0</v>
      </c>
      <c r="AI26" s="35">
        <v>4574</v>
      </c>
      <c r="AJ26" s="35">
        <v>0</v>
      </c>
      <c r="AK26" s="67">
        <f t="shared" si="3"/>
        <v>30081</v>
      </c>
      <c r="AL26" s="64">
        <f>Príjmy!S26</f>
        <v>28818</v>
      </c>
      <c r="AM26" s="68">
        <f t="shared" si="4"/>
        <v>-1263</v>
      </c>
    </row>
    <row r="27" spans="1:39" ht="16.5" customHeight="1" x14ac:dyDescent="0.25">
      <c r="A27" s="3">
        <f t="shared" si="5"/>
        <v>24</v>
      </c>
      <c r="B27" s="52" t="s">
        <v>103</v>
      </c>
      <c r="C27" s="35">
        <v>12000</v>
      </c>
      <c r="D27" s="66">
        <f t="shared" si="0"/>
        <v>38147</v>
      </c>
      <c r="E27" s="35">
        <v>4127</v>
      </c>
      <c r="F27" s="35">
        <v>13858</v>
      </c>
      <c r="G27" s="35">
        <v>805</v>
      </c>
      <c r="H27" s="35">
        <v>240</v>
      </c>
      <c r="I27" s="35">
        <v>3826</v>
      </c>
      <c r="J27" s="35">
        <v>3100</v>
      </c>
      <c r="K27" s="35">
        <v>904</v>
      </c>
      <c r="L27" s="35">
        <v>2331</v>
      </c>
      <c r="M27" s="35">
        <v>8956</v>
      </c>
      <c r="N27" s="35">
        <v>31551</v>
      </c>
      <c r="O27" s="35">
        <v>11040</v>
      </c>
      <c r="P27" s="66">
        <f t="shared" si="1"/>
        <v>50077</v>
      </c>
      <c r="Q27" s="35">
        <v>3279</v>
      </c>
      <c r="R27" s="35">
        <v>0</v>
      </c>
      <c r="S27" s="35">
        <v>2667</v>
      </c>
      <c r="T27" s="35">
        <v>924</v>
      </c>
      <c r="U27" s="35">
        <v>1606</v>
      </c>
      <c r="V27" s="35">
        <v>7373</v>
      </c>
      <c r="W27" s="35">
        <v>1633</v>
      </c>
      <c r="X27" s="35">
        <v>7976</v>
      </c>
      <c r="Y27" s="35">
        <v>16273</v>
      </c>
      <c r="Z27" s="35">
        <v>0</v>
      </c>
      <c r="AA27" s="35">
        <v>4691</v>
      </c>
      <c r="AB27" s="35">
        <v>0</v>
      </c>
      <c r="AC27" s="35">
        <v>33</v>
      </c>
      <c r="AD27" s="35">
        <v>3622</v>
      </c>
      <c r="AE27" s="35">
        <v>0</v>
      </c>
      <c r="AF27" s="66">
        <f t="shared" si="2"/>
        <v>14263</v>
      </c>
      <c r="AG27" s="35">
        <v>13370</v>
      </c>
      <c r="AH27" s="35">
        <v>310</v>
      </c>
      <c r="AI27" s="35">
        <v>583</v>
      </c>
      <c r="AJ27" s="35">
        <v>0</v>
      </c>
      <c r="AK27" s="67">
        <f t="shared" si="3"/>
        <v>157078</v>
      </c>
      <c r="AL27" s="64">
        <f>Príjmy!S27</f>
        <v>644624</v>
      </c>
      <c r="AM27" s="68">
        <f t="shared" si="4"/>
        <v>487546</v>
      </c>
    </row>
    <row r="28" spans="1:39" ht="16.5" customHeight="1" x14ac:dyDescent="0.25">
      <c r="A28" s="3">
        <f t="shared" si="5"/>
        <v>25</v>
      </c>
      <c r="B28" s="52" t="s">
        <v>104</v>
      </c>
      <c r="C28" s="35">
        <v>0</v>
      </c>
      <c r="D28" s="66">
        <f t="shared" si="0"/>
        <v>3331</v>
      </c>
      <c r="E28" s="35">
        <v>1365</v>
      </c>
      <c r="F28" s="35">
        <v>0</v>
      </c>
      <c r="G28" s="35">
        <v>500</v>
      </c>
      <c r="H28" s="35">
        <v>681</v>
      </c>
      <c r="I28" s="35">
        <v>206</v>
      </c>
      <c r="J28" s="35">
        <v>0</v>
      </c>
      <c r="K28" s="35">
        <v>415</v>
      </c>
      <c r="L28" s="35">
        <v>11</v>
      </c>
      <c r="M28" s="35">
        <v>153</v>
      </c>
      <c r="N28" s="35">
        <v>0</v>
      </c>
      <c r="O28" s="35">
        <v>0</v>
      </c>
      <c r="P28" s="66">
        <f t="shared" si="1"/>
        <v>6309</v>
      </c>
      <c r="Q28" s="35">
        <v>190</v>
      </c>
      <c r="R28" s="35">
        <v>0</v>
      </c>
      <c r="S28" s="35">
        <v>105</v>
      </c>
      <c r="T28" s="35">
        <v>0</v>
      </c>
      <c r="U28" s="35">
        <v>0</v>
      </c>
      <c r="V28" s="35">
        <v>1074</v>
      </c>
      <c r="W28" s="35">
        <v>325</v>
      </c>
      <c r="X28" s="35">
        <v>1433</v>
      </c>
      <c r="Y28" s="35">
        <v>2956</v>
      </c>
      <c r="Z28" s="35">
        <v>0</v>
      </c>
      <c r="AA28" s="35">
        <v>25</v>
      </c>
      <c r="AB28" s="35">
        <v>0</v>
      </c>
      <c r="AC28" s="35">
        <v>0</v>
      </c>
      <c r="AD28" s="35">
        <v>201</v>
      </c>
      <c r="AE28" s="35">
        <v>0</v>
      </c>
      <c r="AF28" s="66">
        <f t="shared" si="2"/>
        <v>1981</v>
      </c>
      <c r="AG28" s="35">
        <v>1103</v>
      </c>
      <c r="AH28" s="35">
        <v>834</v>
      </c>
      <c r="AI28" s="35">
        <v>44</v>
      </c>
      <c r="AJ28" s="35">
        <v>0</v>
      </c>
      <c r="AK28" s="67">
        <f t="shared" si="3"/>
        <v>11621</v>
      </c>
      <c r="AL28" s="64">
        <f>Príjmy!S28</f>
        <v>29810</v>
      </c>
      <c r="AM28" s="68">
        <f t="shared" si="4"/>
        <v>18189</v>
      </c>
    </row>
    <row r="29" spans="1:39" ht="16.5" customHeight="1" x14ac:dyDescent="0.25">
      <c r="A29" s="3">
        <f t="shared" si="5"/>
        <v>26</v>
      </c>
      <c r="B29" s="52" t="s">
        <v>105</v>
      </c>
      <c r="C29" s="35">
        <v>0</v>
      </c>
      <c r="D29" s="66">
        <f t="shared" si="0"/>
        <v>4920.25</v>
      </c>
      <c r="E29" s="35">
        <v>2120</v>
      </c>
      <c r="F29" s="35">
        <v>0</v>
      </c>
      <c r="G29" s="35">
        <v>0</v>
      </c>
      <c r="H29" s="35">
        <v>335.64</v>
      </c>
      <c r="I29" s="35">
        <v>694.24</v>
      </c>
      <c r="J29" s="35">
        <v>150.06</v>
      </c>
      <c r="K29" s="35">
        <v>80</v>
      </c>
      <c r="L29" s="35">
        <v>232.86</v>
      </c>
      <c r="M29" s="35">
        <v>1307.45</v>
      </c>
      <c r="N29" s="35">
        <v>0</v>
      </c>
      <c r="O29" s="35">
        <v>0</v>
      </c>
      <c r="P29" s="66">
        <f t="shared" si="1"/>
        <v>3379.89</v>
      </c>
      <c r="Q29" s="35">
        <v>0</v>
      </c>
      <c r="R29" s="35">
        <v>1.55</v>
      </c>
      <c r="S29" s="35">
        <v>0</v>
      </c>
      <c r="T29" s="35">
        <v>0</v>
      </c>
      <c r="U29" s="35">
        <v>23.03</v>
      </c>
      <c r="V29" s="35">
        <v>137.03</v>
      </c>
      <c r="W29" s="35">
        <v>156.44999999999999</v>
      </c>
      <c r="X29" s="35">
        <v>879.32</v>
      </c>
      <c r="Y29" s="35">
        <v>1997.11</v>
      </c>
      <c r="Z29" s="35">
        <v>0</v>
      </c>
      <c r="AA29" s="35">
        <v>58</v>
      </c>
      <c r="AB29" s="35">
        <v>0</v>
      </c>
      <c r="AC29" s="35">
        <v>0</v>
      </c>
      <c r="AD29" s="35">
        <v>127.4</v>
      </c>
      <c r="AE29" s="35">
        <v>0</v>
      </c>
      <c r="AF29" s="66">
        <f t="shared" si="2"/>
        <v>2246.6299999999997</v>
      </c>
      <c r="AG29" s="35">
        <v>219.9</v>
      </c>
      <c r="AH29" s="35">
        <v>1869.93</v>
      </c>
      <c r="AI29" s="35">
        <v>153.19999999999999</v>
      </c>
      <c r="AJ29" s="35">
        <v>3.6</v>
      </c>
      <c r="AK29" s="67">
        <f t="shared" si="3"/>
        <v>10546.769999999999</v>
      </c>
      <c r="AL29" s="64">
        <f>Príjmy!S29</f>
        <v>8790.48</v>
      </c>
      <c r="AM29" s="68">
        <f t="shared" si="4"/>
        <v>-1756.2899999999991</v>
      </c>
    </row>
    <row r="30" spans="1:39" ht="16.5" customHeight="1" x14ac:dyDescent="0.25">
      <c r="A30" s="3">
        <f t="shared" si="5"/>
        <v>27</v>
      </c>
      <c r="B30" s="52" t="s">
        <v>106</v>
      </c>
      <c r="C30" s="35">
        <v>0</v>
      </c>
      <c r="D30" s="66">
        <f t="shared" si="0"/>
        <v>2716.75</v>
      </c>
      <c r="E30" s="35">
        <v>170</v>
      </c>
      <c r="F30" s="35">
        <v>0</v>
      </c>
      <c r="G30" s="35">
        <v>744.44</v>
      </c>
      <c r="H30" s="35">
        <v>50.96</v>
      </c>
      <c r="I30" s="35">
        <v>521</v>
      </c>
      <c r="J30" s="35">
        <v>0</v>
      </c>
      <c r="K30" s="35">
        <v>78</v>
      </c>
      <c r="L30" s="35">
        <v>395.78</v>
      </c>
      <c r="M30" s="35">
        <v>756.57</v>
      </c>
      <c r="N30" s="35">
        <v>0</v>
      </c>
      <c r="O30" s="35">
        <v>0</v>
      </c>
      <c r="P30" s="66">
        <f t="shared" si="1"/>
        <v>7626.65</v>
      </c>
      <c r="Q30" s="35">
        <v>550.91</v>
      </c>
      <c r="R30" s="35">
        <v>0</v>
      </c>
      <c r="S30" s="35">
        <v>281.02</v>
      </c>
      <c r="T30" s="35">
        <v>56.3</v>
      </c>
      <c r="U30" s="35">
        <v>90.5</v>
      </c>
      <c r="V30" s="35">
        <v>215.24</v>
      </c>
      <c r="W30" s="35">
        <v>287</v>
      </c>
      <c r="X30" s="35">
        <v>1473.54</v>
      </c>
      <c r="Y30" s="35">
        <v>2999.39</v>
      </c>
      <c r="Z30" s="35">
        <v>446.2</v>
      </c>
      <c r="AA30" s="35">
        <v>361.18</v>
      </c>
      <c r="AB30" s="35">
        <v>0</v>
      </c>
      <c r="AC30" s="35">
        <v>0</v>
      </c>
      <c r="AD30" s="35">
        <v>865.37</v>
      </c>
      <c r="AE30" s="35">
        <v>0</v>
      </c>
      <c r="AF30" s="66">
        <f t="shared" si="2"/>
        <v>17679.46</v>
      </c>
      <c r="AG30" s="35">
        <v>5135.46</v>
      </c>
      <c r="AH30" s="35">
        <v>244</v>
      </c>
      <c r="AI30" s="35">
        <v>2300</v>
      </c>
      <c r="AJ30" s="35">
        <v>10000</v>
      </c>
      <c r="AK30" s="67">
        <f t="shared" si="3"/>
        <v>28022.86</v>
      </c>
      <c r="AL30" s="64">
        <f>Príjmy!S30</f>
        <v>27805.69</v>
      </c>
      <c r="AM30" s="68">
        <f t="shared" si="4"/>
        <v>-217.17000000000189</v>
      </c>
    </row>
    <row r="31" spans="1:39" ht="16.5" customHeight="1" thickBot="1" x14ac:dyDescent="0.3">
      <c r="A31" s="3">
        <f t="shared" si="5"/>
        <v>28</v>
      </c>
      <c r="B31" s="52" t="s">
        <v>107</v>
      </c>
      <c r="C31" s="35">
        <v>0</v>
      </c>
      <c r="D31" s="66">
        <f t="shared" si="0"/>
        <v>1970</v>
      </c>
      <c r="E31" s="35">
        <v>0</v>
      </c>
      <c r="F31" s="35">
        <v>0</v>
      </c>
      <c r="G31" s="35">
        <v>56</v>
      </c>
      <c r="H31" s="35">
        <v>29</v>
      </c>
      <c r="I31" s="35">
        <v>455</v>
      </c>
      <c r="J31" s="35">
        <v>0</v>
      </c>
      <c r="K31" s="35">
        <v>434</v>
      </c>
      <c r="L31" s="35">
        <v>392</v>
      </c>
      <c r="M31" s="35">
        <v>604</v>
      </c>
      <c r="N31" s="35">
        <v>0</v>
      </c>
      <c r="O31" s="35">
        <v>0</v>
      </c>
      <c r="P31" s="66">
        <f t="shared" si="1"/>
        <v>5507</v>
      </c>
      <c r="Q31" s="35">
        <v>520</v>
      </c>
      <c r="R31" s="35">
        <v>0</v>
      </c>
      <c r="S31" s="35">
        <v>112</v>
      </c>
      <c r="T31" s="35">
        <v>0</v>
      </c>
      <c r="U31" s="35">
        <v>88</v>
      </c>
      <c r="V31" s="35">
        <v>392</v>
      </c>
      <c r="W31" s="35">
        <v>145</v>
      </c>
      <c r="X31" s="35">
        <v>1349</v>
      </c>
      <c r="Y31" s="35">
        <v>2746</v>
      </c>
      <c r="Z31" s="35">
        <v>17</v>
      </c>
      <c r="AA31" s="35">
        <v>114</v>
      </c>
      <c r="AB31" s="35">
        <v>0</v>
      </c>
      <c r="AC31" s="35">
        <v>0</v>
      </c>
      <c r="AD31" s="35">
        <v>24</v>
      </c>
      <c r="AE31" s="35">
        <v>0</v>
      </c>
      <c r="AF31" s="66">
        <f t="shared" si="2"/>
        <v>7252</v>
      </c>
      <c r="AG31" s="35">
        <v>6119</v>
      </c>
      <c r="AH31" s="35">
        <v>43</v>
      </c>
      <c r="AI31" s="35">
        <v>0</v>
      </c>
      <c r="AJ31" s="35">
        <v>1090</v>
      </c>
      <c r="AK31" s="67">
        <f t="shared" si="3"/>
        <v>14729</v>
      </c>
      <c r="AL31" s="64">
        <f>Príjmy!S31</f>
        <v>12354</v>
      </c>
      <c r="AM31" s="68">
        <f t="shared" si="4"/>
        <v>-2375</v>
      </c>
    </row>
    <row r="32" spans="1:39" s="12" customFormat="1" ht="16.5" customHeight="1" thickBot="1" x14ac:dyDescent="0.25">
      <c r="A32" s="21"/>
      <c r="B32" s="22" t="s">
        <v>5</v>
      </c>
      <c r="C32" s="23">
        <f t="shared" ref="C32:AM32" si="11">SUM(C8:C31)</f>
        <v>16991</v>
      </c>
      <c r="D32" s="23">
        <f t="shared" si="11"/>
        <v>782609.01</v>
      </c>
      <c r="E32" s="23">
        <f t="shared" si="11"/>
        <v>378676.47</v>
      </c>
      <c r="F32" s="23">
        <f t="shared" si="11"/>
        <v>243016.12000000002</v>
      </c>
      <c r="G32" s="23">
        <f t="shared" si="11"/>
        <v>11295.090000000002</v>
      </c>
      <c r="H32" s="23">
        <f t="shared" si="11"/>
        <v>7426.0900000000011</v>
      </c>
      <c r="I32" s="23">
        <f t="shared" si="11"/>
        <v>17571.780000000002</v>
      </c>
      <c r="J32" s="23">
        <f t="shared" si="11"/>
        <v>6249.72</v>
      </c>
      <c r="K32" s="23">
        <f t="shared" si="11"/>
        <v>9409.99</v>
      </c>
      <c r="L32" s="23">
        <f t="shared" si="11"/>
        <v>13001.070000000002</v>
      </c>
      <c r="M32" s="23">
        <f t="shared" si="11"/>
        <v>95962.68</v>
      </c>
      <c r="N32" s="23">
        <f t="shared" si="11"/>
        <v>165205.35</v>
      </c>
      <c r="O32" s="23">
        <f t="shared" si="11"/>
        <v>49413.279999999999</v>
      </c>
      <c r="P32" s="23">
        <f t="shared" si="11"/>
        <v>397960.58</v>
      </c>
      <c r="Q32" s="23">
        <f t="shared" si="11"/>
        <v>22048.560000000001</v>
      </c>
      <c r="R32" s="23">
        <f t="shared" si="11"/>
        <v>320.7</v>
      </c>
      <c r="S32" s="23">
        <f t="shared" si="11"/>
        <v>9766.36</v>
      </c>
      <c r="T32" s="23">
        <f t="shared" si="11"/>
        <v>3099.89</v>
      </c>
      <c r="U32" s="23">
        <f t="shared" si="11"/>
        <v>4139.0400000000009</v>
      </c>
      <c r="V32" s="23">
        <f t="shared" si="11"/>
        <v>40274.99</v>
      </c>
      <c r="W32" s="23">
        <f t="shared" si="11"/>
        <v>23466.940000000002</v>
      </c>
      <c r="X32" s="23">
        <f t="shared" si="11"/>
        <v>85009.05</v>
      </c>
      <c r="Y32" s="23">
        <f t="shared" si="11"/>
        <v>123539.49000000002</v>
      </c>
      <c r="Z32" s="23">
        <f t="shared" si="11"/>
        <v>46272.389999999992</v>
      </c>
      <c r="AA32" s="23">
        <f t="shared" si="11"/>
        <v>22695.06</v>
      </c>
      <c r="AB32" s="23">
        <f t="shared" si="11"/>
        <v>207.68</v>
      </c>
      <c r="AC32" s="23">
        <f t="shared" si="11"/>
        <v>33</v>
      </c>
      <c r="AD32" s="23">
        <f t="shared" si="11"/>
        <v>17087.43</v>
      </c>
      <c r="AE32" s="23">
        <f t="shared" si="11"/>
        <v>861.04</v>
      </c>
      <c r="AF32" s="23">
        <f t="shared" si="11"/>
        <v>221733.97</v>
      </c>
      <c r="AG32" s="23">
        <f t="shared" si="11"/>
        <v>133968.03999999998</v>
      </c>
      <c r="AH32" s="23">
        <f t="shared" si="11"/>
        <v>6769.2000000000007</v>
      </c>
      <c r="AI32" s="23">
        <f t="shared" si="11"/>
        <v>65303.12999999999</v>
      </c>
      <c r="AJ32" s="23">
        <f t="shared" si="11"/>
        <v>15693.6</v>
      </c>
      <c r="AK32" s="23">
        <f t="shared" si="11"/>
        <v>1634774.23</v>
      </c>
      <c r="AL32" s="23">
        <f t="shared" si="11"/>
        <v>1925272.39</v>
      </c>
      <c r="AM32" s="24">
        <f t="shared" si="11"/>
        <v>290498.15999999992</v>
      </c>
    </row>
    <row r="33" spans="1:39" s="12" customFormat="1" ht="16.5" customHeight="1" thickBot="1" x14ac:dyDescent="0.25">
      <c r="C33" s="13"/>
      <c r="D33" s="25">
        <f>SUM(E32:M32)</f>
        <v>782609.00999999978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25">
        <f>SUM(Q32:AD32)</f>
        <v>397960.58</v>
      </c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25">
        <f>SUM(AG32:AJ32)</f>
        <v>221733.97</v>
      </c>
      <c r="AG33" s="13"/>
      <c r="AH33" s="13"/>
      <c r="AI33" s="13"/>
      <c r="AJ33" s="13"/>
      <c r="AK33" s="25">
        <f>C32+D32+N32+O32+P32+AE32+AF32</f>
        <v>1634774.23</v>
      </c>
      <c r="AL33" s="13"/>
      <c r="AM33" s="13">
        <f>AL32-AK32</f>
        <v>290498.15999999992</v>
      </c>
    </row>
    <row r="34" spans="1:39" s="5" customFormat="1" ht="16.5" customHeight="1" thickBot="1" x14ac:dyDescent="0.25">
      <c r="A34" s="7"/>
      <c r="B34" s="69" t="s">
        <v>78</v>
      </c>
      <c r="C34" s="70">
        <v>0</v>
      </c>
      <c r="D34" s="71">
        <f t="shared" ref="D34" si="12">SUM(E34:M34)</f>
        <v>2642.88</v>
      </c>
      <c r="E34" s="70">
        <v>642.38</v>
      </c>
      <c r="F34" s="70">
        <v>0</v>
      </c>
      <c r="G34" s="70">
        <v>246.12</v>
      </c>
      <c r="H34" s="70">
        <v>614.52</v>
      </c>
      <c r="I34" s="70">
        <v>207.16</v>
      </c>
      <c r="J34" s="70">
        <v>0</v>
      </c>
      <c r="K34" s="70">
        <v>0</v>
      </c>
      <c r="L34" s="70">
        <v>312.11</v>
      </c>
      <c r="M34" s="70">
        <v>620.59</v>
      </c>
      <c r="N34" s="70">
        <v>0</v>
      </c>
      <c r="O34" s="70">
        <v>0</v>
      </c>
      <c r="P34" s="71">
        <f>SUM(Q34:AD34)</f>
        <v>1375.72</v>
      </c>
      <c r="Q34" s="70">
        <v>-84.8</v>
      </c>
      <c r="R34" s="70">
        <v>157.6</v>
      </c>
      <c r="S34" s="70">
        <v>479.87</v>
      </c>
      <c r="T34" s="70">
        <v>0</v>
      </c>
      <c r="U34" s="70">
        <v>580.62</v>
      </c>
      <c r="V34" s="70">
        <v>0</v>
      </c>
      <c r="W34" s="70">
        <v>0</v>
      </c>
      <c r="X34" s="70">
        <v>0</v>
      </c>
      <c r="Y34" s="70">
        <v>0</v>
      </c>
      <c r="Z34" s="70">
        <v>0</v>
      </c>
      <c r="AA34" s="70">
        <v>0</v>
      </c>
      <c r="AB34" s="70">
        <v>0</v>
      </c>
      <c r="AC34" s="70">
        <v>0</v>
      </c>
      <c r="AD34" s="70">
        <v>242.43</v>
      </c>
      <c r="AE34" s="70">
        <v>0</v>
      </c>
      <c r="AF34" s="71">
        <f>SUM(AG34:AJ34)</f>
        <v>1000</v>
      </c>
      <c r="AG34" s="70">
        <v>0</v>
      </c>
      <c r="AH34" s="70">
        <v>0</v>
      </c>
      <c r="AI34" s="70">
        <v>0</v>
      </c>
      <c r="AJ34" s="70">
        <v>1000</v>
      </c>
      <c r="AK34" s="71">
        <f t="shared" ref="AK34" si="13">C34+D34+N34+O34+P34+AE34+AF34</f>
        <v>5018.6000000000004</v>
      </c>
      <c r="AL34" s="71">
        <f>Príjmy!S34</f>
        <v>10582.51</v>
      </c>
      <c r="AM34" s="72">
        <f t="shared" ref="AM34" si="14">AL34-AK34</f>
        <v>5563.91</v>
      </c>
    </row>
  </sheetData>
  <sheetProtection selectLockedCells="1"/>
  <mergeCells count="28">
    <mergeCell ref="V2:V3"/>
    <mergeCell ref="A2:A3"/>
    <mergeCell ref="B2:B3"/>
    <mergeCell ref="C2:C3"/>
    <mergeCell ref="D2:D3"/>
    <mergeCell ref="E2:M2"/>
    <mergeCell ref="N2:N3"/>
    <mergeCell ref="Q2:Q3"/>
    <mergeCell ref="R2:R3"/>
    <mergeCell ref="S2:S3"/>
    <mergeCell ref="T2:T3"/>
    <mergeCell ref="U2:U3"/>
    <mergeCell ref="AL2:AL3"/>
    <mergeCell ref="AM2:AM3"/>
    <mergeCell ref="O2:O3"/>
    <mergeCell ref="P2:P3"/>
    <mergeCell ref="AC2:AC3"/>
    <mergeCell ref="AD2:AD3"/>
    <mergeCell ref="AE2:AE3"/>
    <mergeCell ref="AF2:AF3"/>
    <mergeCell ref="AG2:AJ2"/>
    <mergeCell ref="AK2:AK3"/>
    <mergeCell ref="W2:W3"/>
    <mergeCell ref="X2:X3"/>
    <mergeCell ref="Y2:Y3"/>
    <mergeCell ref="Z2:Z3"/>
    <mergeCell ref="AA2:AA3"/>
    <mergeCell ref="AB2:AB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5" fitToWidth="2" orientation="landscape" verticalDpi="4294967293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1</vt:i4>
      </vt:variant>
    </vt:vector>
  </HeadingPairs>
  <TitlesOfParts>
    <vt:vector size="5" baseType="lpstr">
      <vt:lpstr>Majetok</vt:lpstr>
      <vt:lpstr>Príjmy</vt:lpstr>
      <vt:lpstr>Výdavky</vt:lpstr>
      <vt:lpstr>Hárok1</vt:lpstr>
      <vt:lpstr>Výdavky!Názvy_tlače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Anna</cp:lastModifiedBy>
  <cp:lastPrinted>2022-04-28T08:34:03Z</cp:lastPrinted>
  <dcterms:created xsi:type="dcterms:W3CDTF">2020-11-18T13:29:00Z</dcterms:created>
  <dcterms:modified xsi:type="dcterms:W3CDTF">2022-06-16T07:35:11Z</dcterms:modified>
</cp:coreProperties>
</file>