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Majetok" sheetId="1" r:id="rId1"/>
    <sheet name="Príjmy" sheetId="2" r:id="rId2"/>
    <sheet name="Výdavky" sheetId="3" r:id="rId3"/>
  </sheets>
  <definedNames>
    <definedName name="_xlnm.Print_Titles" localSheetId="2">'Výdavky'!$A:$B</definedName>
  </definedNames>
  <calcPr fullCalcOnLoad="1"/>
</workbook>
</file>

<file path=xl/sharedStrings.xml><?xml version="1.0" encoding="utf-8"?>
<sst xmlns="http://schemas.openxmlformats.org/spreadsheetml/2006/main" count="169" uniqueCount="108">
  <si>
    <t>Hontiansky seniorát - majetok - rok ....</t>
  </si>
  <si>
    <t>P.č.</t>
  </si>
  <si>
    <t>CZ</t>
  </si>
  <si>
    <t>Dlhodobý nehm. majetok  (r.19)</t>
  </si>
  <si>
    <t>Dlhodobý hmotný majetok (r.20)</t>
  </si>
  <si>
    <t>Dlhodobý finanačný majetok (r.21)</t>
  </si>
  <si>
    <t>Umel. diela a kult.pam. (r.22)</t>
  </si>
  <si>
    <t>Pohľadávky (r.23)</t>
  </si>
  <si>
    <t>Pôžičky (r.24)</t>
  </si>
  <si>
    <t>Zásoby (r.25)</t>
  </si>
  <si>
    <t>Peniaze (hotovosť) (r.26)</t>
  </si>
  <si>
    <t>Ceniny (r.27)</t>
  </si>
  <si>
    <t>Bankové účty    (r.28)</t>
  </si>
  <si>
    <t>Priebežné pol.(+/-)      (r. 29)</t>
  </si>
  <si>
    <t>Krát..cenné pap. a ost. KFM (r.30)</t>
  </si>
  <si>
    <t>Majetok celkom (r.31)</t>
  </si>
  <si>
    <t>Záväzky (r.32)</t>
  </si>
  <si>
    <t>Sociálny fond     (r.33)</t>
  </si>
  <si>
    <t>Úvery, pôžičky   (r.34)</t>
  </si>
  <si>
    <t>Záväzky celkom (r.35)</t>
  </si>
  <si>
    <t>Rozdiel majetku a záväzkov (r.36)</t>
  </si>
  <si>
    <t>Babiná</t>
  </si>
  <si>
    <t>Baďan</t>
  </si>
  <si>
    <t>Banská Štiavnica</t>
  </si>
  <si>
    <t>Cerovo</t>
  </si>
  <si>
    <t>Čelovce</t>
  </si>
  <si>
    <t>Dačov Lom</t>
  </si>
  <si>
    <t>Devičie</t>
  </si>
  <si>
    <t>Drážovce</t>
  </si>
  <si>
    <t>Drienovo</t>
  </si>
  <si>
    <t>Dudince</t>
  </si>
  <si>
    <t>Hodruša Hámre</t>
  </si>
  <si>
    <t>Hont. Moravce</t>
  </si>
  <si>
    <t>H.Tesáre-Dvorníky</t>
  </si>
  <si>
    <t>Kráľovce-Krnišov</t>
  </si>
  <si>
    <t>Krupina</t>
  </si>
  <si>
    <t>Ladzany</t>
  </si>
  <si>
    <t>Lišov</t>
  </si>
  <si>
    <t>Pliešovce</t>
  </si>
  <si>
    <t>Prenčov</t>
  </si>
  <si>
    <t>Rykynčice</t>
  </si>
  <si>
    <t>Sása</t>
  </si>
  <si>
    <t>Sazdice</t>
  </si>
  <si>
    <t>Sucháň</t>
  </si>
  <si>
    <t>Šahy</t>
  </si>
  <si>
    <t>Terany</t>
  </si>
  <si>
    <t>Žibritov</t>
  </si>
  <si>
    <t>SPOLU CZ</t>
  </si>
  <si>
    <t>Seniorát</t>
  </si>
  <si>
    <t>Hontiansky seniorát - príjmy - rok ...</t>
  </si>
  <si>
    <t>Príjmy z majetku (r.01)</t>
  </si>
  <si>
    <t>Dary a príspevky (r.02)</t>
  </si>
  <si>
    <t>z toho</t>
  </si>
  <si>
    <t>Príjmy z dedičstva (r.03)</t>
  </si>
  <si>
    <t>Príjmy z organ. akcií (r.04)</t>
  </si>
  <si>
    <t>Príjmy z dotácií  (r.05)</t>
  </si>
  <si>
    <t>Príjmy z predaja majetku (r.06)</t>
  </si>
  <si>
    <t>Príjmy z poskyt. služieb (r.07)</t>
  </si>
  <si>
    <t>Ostatné príjmy spolu     (r.08)</t>
  </si>
  <si>
    <t>Príjmy celkom (r.9)</t>
  </si>
  <si>
    <t>z darov   (r.2a)</t>
  </si>
  <si>
    <t>z ofier     (r.2b)</t>
  </si>
  <si>
    <t>z cirk. príspevku (r.2c)</t>
  </si>
  <si>
    <t>z iných COJ (r.2d)</t>
  </si>
  <si>
    <t>ostatné   (r.2e)</t>
  </si>
  <si>
    <t>úroky     (r.8a)</t>
  </si>
  <si>
    <t>pôžičky   (r.8b)</t>
  </si>
  <si>
    <t>ostatné (r.8c)</t>
  </si>
  <si>
    <t>SPOLU</t>
  </si>
  <si>
    <t>Hontiansky seniorát - výdavky - rok ....</t>
  </si>
  <si>
    <t>Zásoby (r.10)</t>
  </si>
  <si>
    <t>Služby spolu     (r.11)</t>
  </si>
  <si>
    <t>z toho:</t>
  </si>
  <si>
    <t>Mzdy   (r.12)</t>
  </si>
  <si>
    <t>Poistné fondy         (r. 13)</t>
  </si>
  <si>
    <t>Prevádzková réžia                  (r. 14)</t>
  </si>
  <si>
    <t>časopisy  (r.14a)</t>
  </si>
  <si>
    <t>ceniny  (r.14b)</t>
  </si>
  <si>
    <t>kancel. potreby (r.14c)</t>
  </si>
  <si>
    <t>čistiace potreby (r.14d)</t>
  </si>
  <si>
    <t>PHM   (r.14e)</t>
  </si>
  <si>
    <t>ostatné    (r.14f)</t>
  </si>
  <si>
    <t>vodné   (r.14g)</t>
  </si>
  <si>
    <t>elektrická energia (r.14h)</t>
  </si>
  <si>
    <t>plyn/uhlie (r.14i)</t>
  </si>
  <si>
    <t>daň z príjmu  (r.14j)</t>
  </si>
  <si>
    <t>daň z nehnuteľ. (r.14k)</t>
  </si>
  <si>
    <t>daň zrážková (r.14l)</t>
  </si>
  <si>
    <t>úrok    (r.14m)</t>
  </si>
  <si>
    <t>poplatky  (r.14n)</t>
  </si>
  <si>
    <t>Sociálny fond      (r.15)</t>
  </si>
  <si>
    <t>Ostatné výdavky  (r.16)</t>
  </si>
  <si>
    <t>Výdavky   (r.17)</t>
  </si>
  <si>
    <t>Príjmy       (r.9)</t>
  </si>
  <si>
    <t>Rozdiel príjmov a výdavkov (r.18)</t>
  </si>
  <si>
    <t>opravy (r.11a)</t>
  </si>
  <si>
    <t>obstaranie majetku (r.11b)</t>
  </si>
  <si>
    <t>cestovné (r.11c)</t>
  </si>
  <si>
    <t>reprezen.       (r.11d)</t>
  </si>
  <si>
    <t>telefón   (r.11e)</t>
  </si>
  <si>
    <t>stočné  (r.11f)</t>
  </si>
  <si>
    <t>revízie   (r.11g)</t>
  </si>
  <si>
    <t>poistky  (r.11h)</t>
  </si>
  <si>
    <t>ostatné   (r.11i)</t>
  </si>
  <si>
    <t>príspevok vyššej COJ (r.16a)</t>
  </si>
  <si>
    <t>príspevky iným COJ (r.16b)</t>
  </si>
  <si>
    <t>ostatné   (r.16c)</t>
  </si>
  <si>
    <t>pôžičky   (r.16d)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</si>
</sst>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&quot; &quot;;[Red]&quot;-&quot;#,##0.00&quot; &quot;"/>
    <numFmt numFmtId="165" formatCode="[$-41B]General"/>
    <numFmt numFmtId="166" formatCode="[$-41B]#,##0.00"/>
    <numFmt numFmtId="167" formatCode="#,##0.00&quot; &quot;[$€-41B];[Red]&quot;-&quot;#,##0.00&quot; &quot;[$€-41B]"/>
  </numFmts>
  <fonts count="57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sz val="10"/>
      <color indexed="8"/>
      <name val="Arial CE"/>
      <family val="0"/>
    </font>
    <font>
      <b/>
      <i/>
      <u val="single"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ADB9C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F7FFF7"/>
        <bgColor indexed="64"/>
      </patternFill>
    </fill>
    <fill>
      <patternFill patternType="solid">
        <fgColor rgb="FFC5E0B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0" fillId="20" borderId="0" applyNumberFormat="0" applyBorder="0" applyAlignment="0" applyProtection="0"/>
    <xf numFmtId="165" fontId="31" fillId="0" borderId="0" applyBorder="0" applyProtection="0">
      <alignment/>
    </xf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21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165" fontId="38" fillId="0" borderId="0" applyBorder="0" applyProtection="0">
      <alignment/>
    </xf>
    <xf numFmtId="9" fontId="28" fillId="0" borderId="0" applyFont="0" applyFill="0" applyBorder="0" applyAlignment="0" applyProtection="0"/>
    <xf numFmtId="0" fontId="28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0" applyNumberFormat="0" applyBorder="0" applyProtection="0">
      <alignment/>
    </xf>
    <xf numFmtId="167" fontId="40" fillId="0" borderId="0" applyBorder="0" applyProtection="0">
      <alignment/>
    </xf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65" fontId="31" fillId="0" borderId="0" xfId="36" applyFont="1" applyFill="1" applyAlignment="1">
      <alignment/>
    </xf>
    <xf numFmtId="165" fontId="49" fillId="0" borderId="0" xfId="36" applyFont="1" applyFill="1" applyAlignment="1" applyProtection="1">
      <alignment/>
      <protection locked="0"/>
    </xf>
    <xf numFmtId="165" fontId="31" fillId="0" borderId="0" xfId="36" applyFont="1" applyFill="1" applyAlignment="1" applyProtection="1">
      <alignment/>
      <protection locked="0"/>
    </xf>
    <xf numFmtId="165" fontId="50" fillId="0" borderId="0" xfId="36" applyFont="1" applyFill="1" applyAlignment="1">
      <alignment/>
    </xf>
    <xf numFmtId="165" fontId="51" fillId="0" borderId="10" xfId="36" applyFont="1" applyFill="1" applyBorder="1" applyAlignment="1">
      <alignment horizontal="center"/>
    </xf>
    <xf numFmtId="165" fontId="51" fillId="0" borderId="10" xfId="36" applyFont="1" applyFill="1" applyBorder="1" applyAlignment="1">
      <alignment/>
    </xf>
    <xf numFmtId="164" fontId="51" fillId="0" borderId="10" xfId="36" applyNumberFormat="1" applyFont="1" applyFill="1" applyBorder="1" applyAlignment="1" applyProtection="1">
      <alignment horizontal="right"/>
      <protection locked="0"/>
    </xf>
    <xf numFmtId="164" fontId="51" fillId="0" borderId="10" xfId="47" applyNumberFormat="1" applyFont="1" applyFill="1" applyBorder="1" applyAlignment="1" applyProtection="1">
      <alignment horizontal="right"/>
      <protection locked="0"/>
    </xf>
    <xf numFmtId="164" fontId="51" fillId="0" borderId="11" xfId="36" applyNumberFormat="1" applyFont="1" applyFill="1" applyBorder="1" applyAlignment="1" applyProtection="1">
      <alignment horizontal="right"/>
      <protection locked="0"/>
    </xf>
    <xf numFmtId="164" fontId="52" fillId="33" borderId="10" xfId="47" applyNumberFormat="1" applyFont="1" applyFill="1" applyBorder="1" applyAlignment="1">
      <alignment horizontal="right"/>
    </xf>
    <xf numFmtId="164" fontId="51" fillId="0" borderId="12" xfId="36" applyNumberFormat="1" applyFont="1" applyFill="1" applyBorder="1" applyAlignment="1" applyProtection="1">
      <alignment horizontal="right"/>
      <protection locked="0"/>
    </xf>
    <xf numFmtId="164" fontId="52" fillId="33" borderId="10" xfId="36" applyNumberFormat="1" applyFont="1" applyFill="1" applyBorder="1" applyAlignment="1">
      <alignment horizontal="right"/>
    </xf>
    <xf numFmtId="164" fontId="51" fillId="34" borderId="10" xfId="36" applyNumberFormat="1" applyFont="1" applyFill="1" applyBorder="1" applyAlignment="1">
      <alignment horizontal="right"/>
    </xf>
    <xf numFmtId="165" fontId="51" fillId="0" borderId="13" xfId="36" applyFont="1" applyFill="1" applyBorder="1" applyAlignment="1">
      <alignment horizontal="center"/>
    </xf>
    <xf numFmtId="165" fontId="51" fillId="0" borderId="13" xfId="36" applyFont="1" applyFill="1" applyBorder="1" applyAlignment="1">
      <alignment/>
    </xf>
    <xf numFmtId="164" fontId="51" fillId="0" borderId="13" xfId="36" applyNumberFormat="1" applyFont="1" applyFill="1" applyBorder="1" applyAlignment="1" applyProtection="1">
      <alignment horizontal="right"/>
      <protection locked="0"/>
    </xf>
    <xf numFmtId="164" fontId="51" fillId="0" borderId="13" xfId="47" applyNumberFormat="1" applyFont="1" applyFill="1" applyBorder="1" applyAlignment="1" applyProtection="1">
      <alignment horizontal="right"/>
      <protection locked="0"/>
    </xf>
    <xf numFmtId="164" fontId="51" fillId="34" borderId="13" xfId="36" applyNumberFormat="1" applyFont="1" applyFill="1" applyBorder="1" applyAlignment="1">
      <alignment horizontal="right"/>
    </xf>
    <xf numFmtId="164" fontId="51" fillId="0" borderId="13" xfId="36" applyNumberFormat="1" applyFont="1" applyFill="1" applyBorder="1" applyAlignment="1" applyProtection="1">
      <alignment horizontal="right" wrapText="1"/>
      <protection locked="0"/>
    </xf>
    <xf numFmtId="165" fontId="52" fillId="35" borderId="13" xfId="36" applyFont="1" applyFill="1" applyBorder="1" applyAlignment="1">
      <alignment/>
    </xf>
    <xf numFmtId="165" fontId="52" fillId="35" borderId="13" xfId="36" applyFont="1" applyFill="1" applyBorder="1" applyAlignment="1">
      <alignment horizontal="left"/>
    </xf>
    <xf numFmtId="164" fontId="52" fillId="35" borderId="13" xfId="36" applyNumberFormat="1" applyFont="1" applyFill="1" applyBorder="1" applyAlignment="1">
      <alignment horizontal="right"/>
    </xf>
    <xf numFmtId="165" fontId="51" fillId="0" borderId="0" xfId="36" applyFont="1" applyFill="1" applyAlignment="1">
      <alignment/>
    </xf>
    <xf numFmtId="164" fontId="51" fillId="0" borderId="0" xfId="36" applyNumberFormat="1" applyFont="1" applyFill="1" applyAlignment="1">
      <alignment horizontal="right"/>
    </xf>
    <xf numFmtId="164" fontId="51" fillId="0" borderId="14" xfId="36" applyNumberFormat="1" applyFont="1" applyFill="1" applyBorder="1" applyAlignment="1">
      <alignment horizontal="right"/>
    </xf>
    <xf numFmtId="164" fontId="52" fillId="35" borderId="13" xfId="36" applyNumberFormat="1" applyFont="1" applyFill="1" applyBorder="1" applyAlignment="1" applyProtection="1">
      <alignment horizontal="right"/>
      <protection locked="0"/>
    </xf>
    <xf numFmtId="164" fontId="52" fillId="35" borderId="13" xfId="47" applyNumberFormat="1" applyFont="1" applyFill="1" applyBorder="1" applyAlignment="1">
      <alignment horizontal="right"/>
    </xf>
    <xf numFmtId="165" fontId="53" fillId="0" borderId="0" xfId="36" applyFont="1" applyFill="1" applyAlignment="1">
      <alignment/>
    </xf>
    <xf numFmtId="165" fontId="52" fillId="34" borderId="13" xfId="47" applyFont="1" applyFill="1" applyBorder="1" applyAlignment="1">
      <alignment horizontal="center" vertical="center"/>
    </xf>
    <xf numFmtId="165" fontId="52" fillId="34" borderId="13" xfId="47" applyFont="1" applyFill="1" applyBorder="1" applyAlignment="1">
      <alignment horizontal="center" vertical="center" wrapText="1"/>
    </xf>
    <xf numFmtId="49" fontId="52" fillId="34" borderId="13" xfId="47" applyNumberFormat="1" applyFont="1" applyFill="1" applyBorder="1" applyAlignment="1">
      <alignment horizontal="center" vertical="center" wrapText="1" shrinkToFit="1"/>
    </xf>
    <xf numFmtId="165" fontId="54" fillId="36" borderId="13" xfId="36" applyFont="1" applyFill="1" applyBorder="1" applyAlignment="1">
      <alignment horizontal="center" vertical="center" wrapText="1"/>
    </xf>
    <xf numFmtId="164" fontId="51" fillId="0" borderId="10" xfId="36" applyNumberFormat="1" applyFont="1" applyFill="1" applyBorder="1" applyAlignment="1" applyProtection="1">
      <alignment horizontal="right" wrapText="1"/>
      <protection locked="0"/>
    </xf>
    <xf numFmtId="164" fontId="51" fillId="0" borderId="10" xfId="36" applyNumberFormat="1" applyFont="1" applyFill="1" applyBorder="1" applyAlignment="1">
      <alignment horizontal="right" wrapText="1"/>
    </xf>
    <xf numFmtId="164" fontId="52" fillId="36" borderId="10" xfId="36" applyNumberFormat="1" applyFont="1" applyFill="1" applyBorder="1" applyAlignment="1">
      <alignment horizontal="right"/>
    </xf>
    <xf numFmtId="164" fontId="52" fillId="36" borderId="13" xfId="36" applyNumberFormat="1" applyFont="1" applyFill="1" applyBorder="1" applyAlignment="1">
      <alignment horizontal="right"/>
    </xf>
    <xf numFmtId="165" fontId="51" fillId="36" borderId="13" xfId="36" applyFont="1" applyFill="1" applyBorder="1" applyAlignment="1">
      <alignment/>
    </xf>
    <xf numFmtId="165" fontId="52" fillId="36" borderId="13" xfId="36" applyFont="1" applyFill="1" applyBorder="1" applyAlignment="1">
      <alignment horizontal="center"/>
    </xf>
    <xf numFmtId="164" fontId="51" fillId="0" borderId="15" xfId="36" applyNumberFormat="1" applyFont="1" applyFill="1" applyBorder="1" applyAlignment="1">
      <alignment horizontal="right" wrapText="1"/>
    </xf>
    <xf numFmtId="164" fontId="52" fillId="0" borderId="15" xfId="36" applyNumberFormat="1" applyFont="1" applyFill="1" applyBorder="1" applyAlignment="1">
      <alignment horizontal="right"/>
    </xf>
    <xf numFmtId="165" fontId="52" fillId="37" borderId="13" xfId="36" applyFont="1" applyFill="1" applyBorder="1" applyAlignment="1">
      <alignment/>
    </xf>
    <xf numFmtId="164" fontId="52" fillId="37" borderId="13" xfId="36" applyNumberFormat="1" applyFont="1" applyFill="1" applyBorder="1" applyAlignment="1" applyProtection="1">
      <alignment horizontal="right"/>
      <protection locked="0"/>
    </xf>
    <xf numFmtId="164" fontId="52" fillId="37" borderId="13" xfId="36" applyNumberFormat="1" applyFont="1" applyFill="1" applyBorder="1" applyAlignment="1">
      <alignment horizontal="right" wrapText="1"/>
    </xf>
    <xf numFmtId="164" fontId="52" fillId="37" borderId="13" xfId="36" applyNumberFormat="1" applyFont="1" applyFill="1" applyBorder="1" applyAlignment="1">
      <alignment horizontal="right"/>
    </xf>
    <xf numFmtId="165" fontId="54" fillId="36" borderId="13" xfId="47" applyFont="1" applyFill="1" applyBorder="1" applyAlignment="1">
      <alignment horizontal="center" vertical="center"/>
    </xf>
    <xf numFmtId="165" fontId="54" fillId="36" borderId="13" xfId="47" applyFont="1" applyFill="1" applyBorder="1" applyAlignment="1">
      <alignment horizontal="center" vertical="center" wrapText="1"/>
    </xf>
    <xf numFmtId="165" fontId="54" fillId="36" borderId="13" xfId="36" applyFont="1" applyFill="1" applyBorder="1" applyAlignment="1">
      <alignment horizontal="center" vertical="center" wrapText="1"/>
    </xf>
    <xf numFmtId="165" fontId="54" fillId="36" borderId="13" xfId="36" applyFont="1" applyFill="1" applyBorder="1" applyAlignment="1">
      <alignment horizontal="center" vertical="center"/>
    </xf>
    <xf numFmtId="165" fontId="52" fillId="36" borderId="13" xfId="36" applyFont="1" applyFill="1" applyBorder="1" applyAlignment="1">
      <alignment horizontal="center" vertical="center" wrapText="1"/>
    </xf>
    <xf numFmtId="165" fontId="49" fillId="0" borderId="0" xfId="36" applyFont="1" applyFill="1" applyAlignment="1">
      <alignment/>
    </xf>
    <xf numFmtId="165" fontId="54" fillId="38" borderId="13" xfId="36" applyFont="1" applyFill="1" applyBorder="1" applyAlignment="1">
      <alignment horizontal="center" vertical="center" wrapText="1"/>
    </xf>
    <xf numFmtId="165" fontId="55" fillId="0" borderId="14" xfId="36" applyFont="1" applyFill="1" applyBorder="1" applyAlignment="1">
      <alignment horizontal="center"/>
    </xf>
    <xf numFmtId="165" fontId="55" fillId="0" borderId="10" xfId="36" applyFont="1" applyFill="1" applyBorder="1" applyAlignment="1">
      <alignment/>
    </xf>
    <xf numFmtId="164" fontId="55" fillId="0" borderId="10" xfId="36" applyNumberFormat="1" applyFont="1" applyFill="1" applyBorder="1" applyAlignment="1" applyProtection="1">
      <alignment horizontal="right"/>
      <protection locked="0"/>
    </xf>
    <xf numFmtId="164" fontId="55" fillId="39" borderId="10" xfId="36" applyNumberFormat="1" applyFont="1" applyFill="1" applyBorder="1" applyAlignment="1">
      <alignment horizontal="right"/>
    </xf>
    <xf numFmtId="164" fontId="54" fillId="38" borderId="10" xfId="36" applyNumberFormat="1" applyFont="1" applyFill="1" applyBorder="1" applyAlignment="1">
      <alignment horizontal="right"/>
    </xf>
    <xf numFmtId="164" fontId="55" fillId="0" borderId="10" xfId="36" applyNumberFormat="1" applyFont="1" applyFill="1" applyBorder="1" applyAlignment="1">
      <alignment horizontal="right"/>
    </xf>
    <xf numFmtId="164" fontId="54" fillId="39" borderId="10" xfId="36" applyNumberFormat="1" applyFont="1" applyFill="1" applyBorder="1" applyAlignment="1">
      <alignment horizontal="right"/>
    </xf>
    <xf numFmtId="165" fontId="55" fillId="0" borderId="13" xfId="36" applyFont="1" applyFill="1" applyBorder="1" applyAlignment="1">
      <alignment horizontal="center"/>
    </xf>
    <xf numFmtId="165" fontId="55" fillId="0" borderId="13" xfId="36" applyFont="1" applyFill="1" applyBorder="1" applyAlignment="1">
      <alignment/>
    </xf>
    <xf numFmtId="164" fontId="55" fillId="0" borderId="13" xfId="36" applyNumberFormat="1" applyFont="1" applyFill="1" applyBorder="1" applyAlignment="1" applyProtection="1">
      <alignment horizontal="right"/>
      <protection locked="0"/>
    </xf>
    <xf numFmtId="164" fontId="55" fillId="39" borderId="13" xfId="36" applyNumberFormat="1" applyFont="1" applyFill="1" applyBorder="1" applyAlignment="1">
      <alignment horizontal="right"/>
    </xf>
    <xf numFmtId="164" fontId="54" fillId="38" borderId="13" xfId="36" applyNumberFormat="1" applyFont="1" applyFill="1" applyBorder="1" applyAlignment="1">
      <alignment horizontal="right"/>
    </xf>
    <xf numFmtId="164" fontId="54" fillId="39" borderId="13" xfId="36" applyNumberFormat="1" applyFont="1" applyFill="1" applyBorder="1" applyAlignment="1">
      <alignment horizontal="right"/>
    </xf>
    <xf numFmtId="166" fontId="55" fillId="0" borderId="0" xfId="36" applyNumberFormat="1" applyFont="1" applyFill="1" applyAlignment="1">
      <alignment/>
    </xf>
    <xf numFmtId="0" fontId="0" fillId="0" borderId="0" xfId="0" applyAlignment="1" applyProtection="1">
      <alignment/>
      <protection locked="0"/>
    </xf>
    <xf numFmtId="165" fontId="52" fillId="38" borderId="16" xfId="36" applyFont="1" applyFill="1" applyBorder="1" applyAlignment="1">
      <alignment/>
    </xf>
    <xf numFmtId="165" fontId="52" fillId="38" borderId="13" xfId="36" applyFont="1" applyFill="1" applyBorder="1" applyAlignment="1">
      <alignment horizontal="center"/>
    </xf>
    <xf numFmtId="164" fontId="52" fillId="38" borderId="13" xfId="36" applyNumberFormat="1" applyFont="1" applyFill="1" applyBorder="1" applyAlignment="1">
      <alignment horizontal="right"/>
    </xf>
    <xf numFmtId="165" fontId="54" fillId="40" borderId="13" xfId="36" applyFont="1" applyFill="1" applyBorder="1" applyAlignment="1">
      <alignment/>
    </xf>
    <xf numFmtId="165" fontId="56" fillId="40" borderId="13" xfId="36" applyFont="1" applyFill="1" applyBorder="1" applyAlignment="1">
      <alignment/>
    </xf>
    <xf numFmtId="164" fontId="54" fillId="40" borderId="13" xfId="36" applyNumberFormat="1" applyFont="1" applyFill="1" applyBorder="1" applyAlignment="1" applyProtection="1">
      <alignment horizontal="right"/>
      <protection locked="0"/>
    </xf>
    <xf numFmtId="164" fontId="54" fillId="40" borderId="13" xfId="36" applyNumberFormat="1" applyFont="1" applyFill="1" applyBorder="1" applyAlignment="1">
      <alignment horizontal="right"/>
    </xf>
    <xf numFmtId="165" fontId="54" fillId="38" borderId="13" xfId="47" applyFont="1" applyFill="1" applyBorder="1" applyAlignment="1">
      <alignment horizontal="center" vertical="center"/>
    </xf>
    <xf numFmtId="165" fontId="54" fillId="38" borderId="13" xfId="47" applyFont="1" applyFill="1" applyBorder="1" applyAlignment="1">
      <alignment horizontal="center" vertical="center" wrapText="1"/>
    </xf>
    <xf numFmtId="165" fontId="54" fillId="38" borderId="13" xfId="36" applyFont="1" applyFill="1" applyBorder="1" applyAlignment="1">
      <alignment horizontal="center" vertical="center" wrapText="1"/>
    </xf>
    <xf numFmtId="165" fontId="54" fillId="38" borderId="13" xfId="36" applyFont="1" applyFill="1" applyBorder="1" applyAlignment="1">
      <alignment horizontal="center" vertical="center"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eading" xfId="37"/>
    <cellStyle name="Heading1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eutrálna" xfId="46"/>
    <cellStyle name="normálne_Hárok1" xfId="47"/>
    <cellStyle name="Percent" xfId="48"/>
    <cellStyle name="Poznámka" xfId="49"/>
    <cellStyle name="Prepojená bunka" xfId="50"/>
    <cellStyle name="Result" xfId="51"/>
    <cellStyle name="Result2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2.875" style="1" customWidth="1"/>
    <col min="2" max="2" width="11.125" style="1" customWidth="1"/>
    <col min="3" max="3" width="6.125" style="1" customWidth="1"/>
    <col min="4" max="4" width="6.75390625" style="1" customWidth="1"/>
    <col min="5" max="5" width="6.625" style="1" customWidth="1"/>
    <col min="6" max="6" width="6.375" style="1" customWidth="1"/>
    <col min="7" max="7" width="5.125" style="1" customWidth="1"/>
    <col min="8" max="8" width="5.25390625" style="1" customWidth="1"/>
    <col min="9" max="9" width="4.625" style="1" customWidth="1"/>
    <col min="10" max="10" width="7.625" style="1" customWidth="1"/>
    <col min="11" max="11" width="5.00390625" style="1" customWidth="1"/>
    <col min="12" max="13" width="7.50390625" style="1" customWidth="1"/>
    <col min="14" max="14" width="6.375" style="1" customWidth="1"/>
    <col min="15" max="15" width="9.25390625" style="1" customWidth="1"/>
    <col min="16" max="16" width="6.875" style="1" customWidth="1"/>
    <col min="17" max="17" width="4.875" style="1" customWidth="1"/>
    <col min="18" max="18" width="6.375" style="1" customWidth="1"/>
    <col min="19" max="19" width="7.125" style="1" customWidth="1"/>
    <col min="20" max="20" width="7.875" style="4" customWidth="1"/>
    <col min="21" max="16384" width="8.125" style="1" customWidth="1"/>
  </cols>
  <sheetData>
    <row r="1" spans="2:6" ht="15">
      <c r="B1" s="2" t="s">
        <v>0</v>
      </c>
      <c r="C1" s="3"/>
      <c r="D1" s="3"/>
      <c r="E1" s="3"/>
      <c r="F1" s="3">
        <v>2021</v>
      </c>
    </row>
    <row r="2" spans="1:20" ht="15.75" customHeight="1">
      <c r="A2" s="29" t="s">
        <v>1</v>
      </c>
      <c r="B2" s="30" t="s">
        <v>2</v>
      </c>
      <c r="C2" s="31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  <c r="M2" s="30" t="s">
        <v>13</v>
      </c>
      <c r="N2" s="30" t="s">
        <v>14</v>
      </c>
      <c r="O2" s="30" t="s">
        <v>15</v>
      </c>
      <c r="P2" s="30" t="s">
        <v>16</v>
      </c>
      <c r="Q2" s="30" t="s">
        <v>17</v>
      </c>
      <c r="R2" s="30" t="s">
        <v>18</v>
      </c>
      <c r="S2" s="30" t="s">
        <v>19</v>
      </c>
      <c r="T2" s="30" t="s">
        <v>20</v>
      </c>
    </row>
    <row r="3" spans="1:20" ht="15.75" customHeight="1">
      <c r="A3" s="29"/>
      <c r="B3" s="30"/>
      <c r="C3" s="31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15.75" customHeight="1">
      <c r="A4" s="5">
        <v>1</v>
      </c>
      <c r="B4" s="6" t="s">
        <v>21</v>
      </c>
      <c r="C4" s="7"/>
      <c r="D4" s="8"/>
      <c r="E4" s="7"/>
      <c r="F4" s="9"/>
      <c r="G4" s="8"/>
      <c r="H4" s="7"/>
      <c r="I4" s="7"/>
      <c r="J4" s="7">
        <v>312.94</v>
      </c>
      <c r="K4" s="7"/>
      <c r="L4" s="7">
        <v>36323.68</v>
      </c>
      <c r="M4" s="7"/>
      <c r="N4" s="9"/>
      <c r="O4" s="10">
        <f aca="true" t="shared" si="0" ref="O4:O29">SUM(C4:N4)</f>
        <v>36636.62</v>
      </c>
      <c r="P4" s="11"/>
      <c r="Q4" s="7"/>
      <c r="R4" s="9"/>
      <c r="S4" s="12">
        <f aca="true" t="shared" si="1" ref="S4:S29">SUM(P4:R4)</f>
        <v>0</v>
      </c>
      <c r="T4" s="13">
        <f aca="true" t="shared" si="2" ref="T4:T29">O4-S4</f>
        <v>36636.62</v>
      </c>
    </row>
    <row r="5" spans="1:20" ht="15.75" customHeight="1">
      <c r="A5" s="14">
        <v>2</v>
      </c>
      <c r="B5" s="15" t="s">
        <v>22</v>
      </c>
      <c r="C5" s="16"/>
      <c r="D5" s="17"/>
      <c r="E5" s="16"/>
      <c r="F5" s="16"/>
      <c r="G5" s="17"/>
      <c r="H5" s="16"/>
      <c r="I5" s="16"/>
      <c r="J5" s="16">
        <v>2241.08</v>
      </c>
      <c r="K5" s="16"/>
      <c r="L5" s="16">
        <v>2814.88</v>
      </c>
      <c r="M5" s="16"/>
      <c r="N5" s="16"/>
      <c r="O5" s="10">
        <f t="shared" si="0"/>
        <v>5055.96</v>
      </c>
      <c r="P5" s="16"/>
      <c r="Q5" s="16"/>
      <c r="R5" s="16"/>
      <c r="S5" s="12">
        <f t="shared" si="1"/>
        <v>0</v>
      </c>
      <c r="T5" s="18">
        <f t="shared" si="2"/>
        <v>5055.96</v>
      </c>
    </row>
    <row r="6" spans="1:20" ht="15.75" customHeight="1">
      <c r="A6" s="14">
        <v>3</v>
      </c>
      <c r="B6" s="15" t="s">
        <v>23</v>
      </c>
      <c r="C6" s="16"/>
      <c r="D6" s="17"/>
      <c r="E6" s="16"/>
      <c r="F6" s="16"/>
      <c r="G6" s="17"/>
      <c r="H6" s="16"/>
      <c r="I6" s="16"/>
      <c r="J6" s="16">
        <v>2082.67</v>
      </c>
      <c r="K6" s="16"/>
      <c r="L6" s="16">
        <v>35930.36</v>
      </c>
      <c r="M6" s="16"/>
      <c r="N6" s="16"/>
      <c r="O6" s="10">
        <f t="shared" si="0"/>
        <v>38013.03</v>
      </c>
      <c r="P6" s="16">
        <v>10046.52</v>
      </c>
      <c r="Q6" s="16"/>
      <c r="R6" s="16"/>
      <c r="S6" s="12">
        <f t="shared" si="1"/>
        <v>10046.52</v>
      </c>
      <c r="T6" s="18">
        <f t="shared" si="2"/>
        <v>27966.51</v>
      </c>
    </row>
    <row r="7" spans="1:20" ht="15.75" customHeight="1">
      <c r="A7" s="14">
        <v>4</v>
      </c>
      <c r="B7" s="15" t="s">
        <v>24</v>
      </c>
      <c r="C7" s="19"/>
      <c r="D7" s="17"/>
      <c r="E7" s="16"/>
      <c r="F7" s="16"/>
      <c r="G7" s="17"/>
      <c r="H7" s="16"/>
      <c r="I7" s="16"/>
      <c r="J7" s="16">
        <v>3520.61</v>
      </c>
      <c r="K7" s="16"/>
      <c r="L7" s="16">
        <v>19420.92</v>
      </c>
      <c r="M7" s="16"/>
      <c r="N7" s="16"/>
      <c r="O7" s="10">
        <f t="shared" si="0"/>
        <v>22941.53</v>
      </c>
      <c r="P7" s="16"/>
      <c r="Q7" s="16"/>
      <c r="R7" s="16"/>
      <c r="S7" s="12">
        <f t="shared" si="1"/>
        <v>0</v>
      </c>
      <c r="T7" s="18">
        <f t="shared" si="2"/>
        <v>22941.53</v>
      </c>
    </row>
    <row r="8" spans="1:20" ht="15.75" customHeight="1">
      <c r="A8" s="14">
        <v>5</v>
      </c>
      <c r="B8" s="15" t="s">
        <v>25</v>
      </c>
      <c r="C8" s="16"/>
      <c r="D8" s="17"/>
      <c r="E8" s="16"/>
      <c r="F8" s="16"/>
      <c r="G8" s="17"/>
      <c r="H8" s="16"/>
      <c r="I8" s="16"/>
      <c r="J8" s="16">
        <v>932.57</v>
      </c>
      <c r="K8" s="16"/>
      <c r="L8" s="16">
        <v>77045.2</v>
      </c>
      <c r="M8" s="16"/>
      <c r="N8" s="16"/>
      <c r="O8" s="10">
        <f t="shared" si="0"/>
        <v>77977.77</v>
      </c>
      <c r="P8" s="16"/>
      <c r="Q8" s="16"/>
      <c r="R8" s="16"/>
      <c r="S8" s="12">
        <f t="shared" si="1"/>
        <v>0</v>
      </c>
      <c r="T8" s="18">
        <f t="shared" si="2"/>
        <v>77977.77</v>
      </c>
    </row>
    <row r="9" spans="1:20" ht="15.75" customHeight="1">
      <c r="A9" s="14">
        <v>6</v>
      </c>
      <c r="B9" s="15" t="s">
        <v>26</v>
      </c>
      <c r="C9" s="16"/>
      <c r="D9" s="17"/>
      <c r="E9" s="16"/>
      <c r="F9" s="16"/>
      <c r="G9" s="17"/>
      <c r="H9" s="16"/>
      <c r="I9" s="16"/>
      <c r="J9" s="16">
        <v>501.18</v>
      </c>
      <c r="K9" s="16"/>
      <c r="L9" s="16">
        <v>1178.47</v>
      </c>
      <c r="M9" s="16"/>
      <c r="N9" s="16"/>
      <c r="O9" s="10">
        <f t="shared" si="0"/>
        <v>1679.65</v>
      </c>
      <c r="P9" s="16"/>
      <c r="Q9" s="16"/>
      <c r="R9" s="16"/>
      <c r="S9" s="12">
        <f t="shared" si="1"/>
        <v>0</v>
      </c>
      <c r="T9" s="18">
        <f t="shared" si="2"/>
        <v>1679.65</v>
      </c>
    </row>
    <row r="10" spans="1:20" ht="15.75" customHeight="1">
      <c r="A10" s="14">
        <v>7</v>
      </c>
      <c r="B10" s="15" t="s">
        <v>27</v>
      </c>
      <c r="C10" s="16"/>
      <c r="D10" s="17"/>
      <c r="E10" s="16"/>
      <c r="F10" s="16"/>
      <c r="G10" s="17"/>
      <c r="H10" s="16"/>
      <c r="I10" s="16"/>
      <c r="J10" s="16">
        <v>1273.31</v>
      </c>
      <c r="K10" s="16"/>
      <c r="L10" s="16">
        <v>12970.3</v>
      </c>
      <c r="M10" s="16"/>
      <c r="N10" s="16"/>
      <c r="O10" s="10">
        <f t="shared" si="0"/>
        <v>14243.609999999999</v>
      </c>
      <c r="P10" s="16"/>
      <c r="Q10" s="16"/>
      <c r="R10" s="16"/>
      <c r="S10" s="12">
        <f t="shared" si="1"/>
        <v>0</v>
      </c>
      <c r="T10" s="18">
        <f t="shared" si="2"/>
        <v>14243.609999999999</v>
      </c>
    </row>
    <row r="11" spans="1:20" ht="15.75" customHeight="1">
      <c r="A11" s="14">
        <v>8</v>
      </c>
      <c r="B11" s="15" t="s">
        <v>28</v>
      </c>
      <c r="C11" s="16"/>
      <c r="D11" s="17"/>
      <c r="E11" s="16"/>
      <c r="F11" s="16"/>
      <c r="G11" s="17"/>
      <c r="H11" s="16"/>
      <c r="I11" s="16"/>
      <c r="J11" s="16">
        <v>1609.56</v>
      </c>
      <c r="K11" s="16"/>
      <c r="L11" s="16">
        <v>3452.52</v>
      </c>
      <c r="M11" s="16"/>
      <c r="N11" s="16"/>
      <c r="O11" s="10">
        <f t="shared" si="0"/>
        <v>5062.08</v>
      </c>
      <c r="P11" s="16"/>
      <c r="Q11" s="16"/>
      <c r="R11" s="16"/>
      <c r="S11" s="12">
        <f t="shared" si="1"/>
        <v>0</v>
      </c>
      <c r="T11" s="18">
        <f t="shared" si="2"/>
        <v>5062.08</v>
      </c>
    </row>
    <row r="12" spans="1:20" ht="15.75" customHeight="1">
      <c r="A12" s="14">
        <v>9</v>
      </c>
      <c r="B12" s="15" t="s">
        <v>29</v>
      </c>
      <c r="C12" s="16"/>
      <c r="D12" s="17"/>
      <c r="E12" s="16"/>
      <c r="F12" s="16"/>
      <c r="G12" s="17"/>
      <c r="H12" s="16"/>
      <c r="I12" s="16"/>
      <c r="J12" s="16">
        <v>1300.37</v>
      </c>
      <c r="K12" s="16"/>
      <c r="L12" s="16">
        <v>9977.24</v>
      </c>
      <c r="M12" s="16"/>
      <c r="N12" s="16"/>
      <c r="O12" s="10">
        <f t="shared" si="0"/>
        <v>11277.61</v>
      </c>
      <c r="P12" s="16">
        <v>3000</v>
      </c>
      <c r="Q12" s="16"/>
      <c r="R12" s="16"/>
      <c r="S12" s="12">
        <f t="shared" si="1"/>
        <v>3000</v>
      </c>
      <c r="T12" s="18">
        <f t="shared" si="2"/>
        <v>8277.61</v>
      </c>
    </row>
    <row r="13" spans="1:20" ht="15.75" customHeight="1">
      <c r="A13" s="14">
        <v>10</v>
      </c>
      <c r="B13" s="15" t="s">
        <v>30</v>
      </c>
      <c r="C13" s="16"/>
      <c r="D13" s="17"/>
      <c r="E13" s="16"/>
      <c r="F13" s="16"/>
      <c r="G13" s="17"/>
      <c r="H13" s="16"/>
      <c r="I13" s="16"/>
      <c r="J13" s="16">
        <v>3649.26</v>
      </c>
      <c r="K13" s="16"/>
      <c r="L13" s="16">
        <v>15172.94</v>
      </c>
      <c r="M13" s="16"/>
      <c r="N13" s="16"/>
      <c r="O13" s="10">
        <f t="shared" si="0"/>
        <v>18822.2</v>
      </c>
      <c r="P13" s="16"/>
      <c r="Q13" s="16"/>
      <c r="R13" s="16"/>
      <c r="S13" s="12">
        <f t="shared" si="1"/>
        <v>0</v>
      </c>
      <c r="T13" s="18">
        <f t="shared" si="2"/>
        <v>18822.2</v>
      </c>
    </row>
    <row r="14" spans="1:20" ht="15.75" customHeight="1">
      <c r="A14" s="14">
        <v>11</v>
      </c>
      <c r="B14" s="15" t="s">
        <v>31</v>
      </c>
      <c r="C14" s="16"/>
      <c r="D14" s="17"/>
      <c r="E14" s="16"/>
      <c r="F14" s="16"/>
      <c r="G14" s="17"/>
      <c r="H14" s="16"/>
      <c r="I14" s="16"/>
      <c r="J14" s="16">
        <v>979.05</v>
      </c>
      <c r="K14" s="16"/>
      <c r="L14" s="16">
        <v>19741.24</v>
      </c>
      <c r="M14" s="16"/>
      <c r="N14" s="16"/>
      <c r="O14" s="10">
        <f t="shared" si="0"/>
        <v>20720.29</v>
      </c>
      <c r="P14" s="16">
        <v>2700</v>
      </c>
      <c r="Q14" s="16"/>
      <c r="R14" s="16"/>
      <c r="S14" s="12">
        <f t="shared" si="1"/>
        <v>2700</v>
      </c>
      <c r="T14" s="18">
        <f t="shared" si="2"/>
        <v>18020.29</v>
      </c>
    </row>
    <row r="15" spans="1:20" ht="15.75" customHeight="1">
      <c r="A15" s="14">
        <v>12</v>
      </c>
      <c r="B15" s="15" t="s">
        <v>32</v>
      </c>
      <c r="C15" s="16"/>
      <c r="D15" s="17"/>
      <c r="E15" s="16"/>
      <c r="F15" s="16"/>
      <c r="G15" s="17"/>
      <c r="H15" s="16"/>
      <c r="I15" s="16"/>
      <c r="J15" s="16">
        <v>1958.66</v>
      </c>
      <c r="K15" s="16"/>
      <c r="L15" s="16">
        <v>13819.75</v>
      </c>
      <c r="M15" s="16"/>
      <c r="N15" s="16"/>
      <c r="O15" s="10">
        <f t="shared" si="0"/>
        <v>15778.41</v>
      </c>
      <c r="P15" s="16">
        <v>600</v>
      </c>
      <c r="Q15" s="16"/>
      <c r="R15" s="16"/>
      <c r="S15" s="12">
        <f t="shared" si="1"/>
        <v>600</v>
      </c>
      <c r="T15" s="18">
        <f t="shared" si="2"/>
        <v>15178.41</v>
      </c>
    </row>
    <row r="16" spans="1:20" ht="15.75" customHeight="1">
      <c r="A16" s="14">
        <v>13</v>
      </c>
      <c r="B16" s="15" t="s">
        <v>33</v>
      </c>
      <c r="C16" s="16"/>
      <c r="D16" s="17"/>
      <c r="E16" s="16"/>
      <c r="F16" s="16"/>
      <c r="G16" s="17"/>
      <c r="H16" s="16"/>
      <c r="I16" s="16"/>
      <c r="J16" s="16">
        <v>3787</v>
      </c>
      <c r="K16" s="16"/>
      <c r="L16" s="16">
        <v>11866</v>
      </c>
      <c r="M16" s="16"/>
      <c r="N16" s="16"/>
      <c r="O16" s="10">
        <f t="shared" si="0"/>
        <v>15653</v>
      </c>
      <c r="P16" s="16"/>
      <c r="Q16" s="16"/>
      <c r="R16" s="16"/>
      <c r="S16" s="12">
        <f t="shared" si="1"/>
        <v>0</v>
      </c>
      <c r="T16" s="18">
        <f t="shared" si="2"/>
        <v>15653</v>
      </c>
    </row>
    <row r="17" spans="1:20" ht="15.75" customHeight="1">
      <c r="A17" s="14">
        <v>14</v>
      </c>
      <c r="B17" s="15" t="s">
        <v>34</v>
      </c>
      <c r="C17" s="16"/>
      <c r="D17" s="17"/>
      <c r="E17" s="16"/>
      <c r="F17" s="16"/>
      <c r="G17" s="17"/>
      <c r="H17" s="16"/>
      <c r="I17" s="16"/>
      <c r="J17" s="16">
        <v>1453.68</v>
      </c>
      <c r="K17" s="16"/>
      <c r="L17" s="16">
        <v>28076.17</v>
      </c>
      <c r="M17" s="16"/>
      <c r="N17" s="16"/>
      <c r="O17" s="10">
        <f t="shared" si="0"/>
        <v>29529.85</v>
      </c>
      <c r="P17" s="16"/>
      <c r="Q17" s="16"/>
      <c r="R17" s="16"/>
      <c r="S17" s="12">
        <f t="shared" si="1"/>
        <v>0</v>
      </c>
      <c r="T17" s="18">
        <f t="shared" si="2"/>
        <v>29529.85</v>
      </c>
    </row>
    <row r="18" spans="1:20" ht="15.75" customHeight="1">
      <c r="A18" s="14">
        <v>15</v>
      </c>
      <c r="B18" s="15" t="s">
        <v>35</v>
      </c>
      <c r="C18" s="16"/>
      <c r="D18" s="17"/>
      <c r="E18" s="16"/>
      <c r="F18" s="16"/>
      <c r="G18" s="17"/>
      <c r="H18" s="16"/>
      <c r="I18" s="16"/>
      <c r="J18" s="16">
        <v>623.66</v>
      </c>
      <c r="K18" s="16"/>
      <c r="L18" s="16">
        <v>22699.23</v>
      </c>
      <c r="M18" s="16"/>
      <c r="N18" s="16"/>
      <c r="O18" s="10">
        <f t="shared" si="0"/>
        <v>23322.89</v>
      </c>
      <c r="P18" s="16"/>
      <c r="Q18" s="16"/>
      <c r="R18" s="16"/>
      <c r="S18" s="12">
        <f t="shared" si="1"/>
        <v>0</v>
      </c>
      <c r="T18" s="18">
        <f t="shared" si="2"/>
        <v>23322.89</v>
      </c>
    </row>
    <row r="19" spans="1:20" ht="15.75" customHeight="1">
      <c r="A19" s="14">
        <v>16</v>
      </c>
      <c r="B19" s="15" t="s">
        <v>36</v>
      </c>
      <c r="C19" s="16"/>
      <c r="D19" s="17"/>
      <c r="E19" s="16"/>
      <c r="F19" s="16"/>
      <c r="G19" s="17"/>
      <c r="H19" s="16"/>
      <c r="I19" s="16"/>
      <c r="J19" s="16">
        <v>823.27</v>
      </c>
      <c r="K19" s="16"/>
      <c r="L19" s="16">
        <v>4644.38</v>
      </c>
      <c r="M19" s="16"/>
      <c r="N19" s="16"/>
      <c r="O19" s="10">
        <f t="shared" si="0"/>
        <v>5467.65</v>
      </c>
      <c r="P19" s="16"/>
      <c r="Q19" s="16"/>
      <c r="R19" s="16"/>
      <c r="S19" s="12">
        <f t="shared" si="1"/>
        <v>0</v>
      </c>
      <c r="T19" s="18">
        <f t="shared" si="2"/>
        <v>5467.65</v>
      </c>
    </row>
    <row r="20" spans="1:20" ht="15.75" customHeight="1">
      <c r="A20" s="14">
        <v>17</v>
      </c>
      <c r="B20" s="15" t="s">
        <v>37</v>
      </c>
      <c r="C20" s="16"/>
      <c r="D20" s="17"/>
      <c r="E20" s="16"/>
      <c r="F20" s="16"/>
      <c r="G20" s="17"/>
      <c r="H20" s="16"/>
      <c r="I20" s="16"/>
      <c r="J20" s="16">
        <v>214.83</v>
      </c>
      <c r="K20" s="16"/>
      <c r="L20" s="16">
        <v>8790.14</v>
      </c>
      <c r="M20" s="16"/>
      <c r="N20" s="16"/>
      <c r="O20" s="10">
        <f t="shared" si="0"/>
        <v>9004.97</v>
      </c>
      <c r="P20" s="16"/>
      <c r="Q20" s="16"/>
      <c r="R20" s="16"/>
      <c r="S20" s="12">
        <f t="shared" si="1"/>
        <v>0</v>
      </c>
      <c r="T20" s="18">
        <f t="shared" si="2"/>
        <v>9004.97</v>
      </c>
    </row>
    <row r="21" spans="1:20" ht="15.75" customHeight="1">
      <c r="A21" s="14">
        <v>18</v>
      </c>
      <c r="B21" s="15" t="s">
        <v>38</v>
      </c>
      <c r="C21" s="16"/>
      <c r="D21" s="17"/>
      <c r="E21" s="16"/>
      <c r="F21" s="16"/>
      <c r="G21" s="17"/>
      <c r="H21" s="16"/>
      <c r="I21" s="16"/>
      <c r="J21" s="16">
        <v>443.54</v>
      </c>
      <c r="K21" s="16"/>
      <c r="L21" s="16">
        <v>17088.52</v>
      </c>
      <c r="M21" s="16"/>
      <c r="N21" s="16"/>
      <c r="O21" s="10">
        <f t="shared" si="0"/>
        <v>17532.06</v>
      </c>
      <c r="P21" s="16">
        <v>600</v>
      </c>
      <c r="Q21" s="16"/>
      <c r="R21" s="16">
        <v>600</v>
      </c>
      <c r="S21" s="12">
        <f t="shared" si="1"/>
        <v>1200</v>
      </c>
      <c r="T21" s="18">
        <f t="shared" si="2"/>
        <v>16332.060000000001</v>
      </c>
    </row>
    <row r="22" spans="1:20" ht="15.75" customHeight="1">
      <c r="A22" s="14">
        <v>19</v>
      </c>
      <c r="B22" s="15" t="s">
        <v>39</v>
      </c>
      <c r="C22" s="16"/>
      <c r="D22" s="17"/>
      <c r="E22" s="16"/>
      <c r="F22" s="16"/>
      <c r="G22" s="17"/>
      <c r="H22" s="16"/>
      <c r="I22" s="16"/>
      <c r="J22" s="16">
        <v>410.51</v>
      </c>
      <c r="K22" s="16"/>
      <c r="L22" s="16">
        <v>8165.5</v>
      </c>
      <c r="M22" s="16"/>
      <c r="N22" s="16"/>
      <c r="O22" s="10">
        <f t="shared" si="0"/>
        <v>8576.01</v>
      </c>
      <c r="P22" s="16"/>
      <c r="Q22" s="16"/>
      <c r="R22" s="16"/>
      <c r="S22" s="12">
        <f t="shared" si="1"/>
        <v>0</v>
      </c>
      <c r="T22" s="18">
        <f t="shared" si="2"/>
        <v>8576.01</v>
      </c>
    </row>
    <row r="23" spans="1:20" ht="15.75" customHeight="1">
      <c r="A23" s="14">
        <v>20</v>
      </c>
      <c r="B23" s="15" t="s">
        <v>40</v>
      </c>
      <c r="C23" s="16"/>
      <c r="D23" s="17"/>
      <c r="E23" s="16"/>
      <c r="F23" s="16"/>
      <c r="G23" s="17"/>
      <c r="H23" s="16"/>
      <c r="I23" s="16"/>
      <c r="J23" s="16">
        <v>809.49</v>
      </c>
      <c r="K23" s="16"/>
      <c r="L23" s="16">
        <v>11595.59</v>
      </c>
      <c r="M23" s="16"/>
      <c r="N23" s="16"/>
      <c r="O23" s="10">
        <f t="shared" si="0"/>
        <v>12405.08</v>
      </c>
      <c r="P23" s="16"/>
      <c r="Q23" s="16"/>
      <c r="R23" s="16"/>
      <c r="S23" s="12">
        <f t="shared" si="1"/>
        <v>0</v>
      </c>
      <c r="T23" s="18">
        <f t="shared" si="2"/>
        <v>12405.08</v>
      </c>
    </row>
    <row r="24" spans="1:20" ht="15.75" customHeight="1">
      <c r="A24" s="14">
        <v>21</v>
      </c>
      <c r="B24" s="15" t="s">
        <v>41</v>
      </c>
      <c r="C24" s="16"/>
      <c r="D24" s="17"/>
      <c r="E24" s="16"/>
      <c r="F24" s="16"/>
      <c r="G24" s="17"/>
      <c r="H24" s="16"/>
      <c r="I24" s="16"/>
      <c r="J24" s="16">
        <v>197.4</v>
      </c>
      <c r="K24" s="16"/>
      <c r="L24" s="16">
        <v>24540.4</v>
      </c>
      <c r="M24" s="16"/>
      <c r="N24" s="16"/>
      <c r="O24" s="10">
        <f t="shared" si="0"/>
        <v>24737.800000000003</v>
      </c>
      <c r="P24" s="16"/>
      <c r="Q24" s="16"/>
      <c r="R24" s="16"/>
      <c r="S24" s="12">
        <f t="shared" si="1"/>
        <v>0</v>
      </c>
      <c r="T24" s="18">
        <f t="shared" si="2"/>
        <v>24737.800000000003</v>
      </c>
    </row>
    <row r="25" spans="1:20" ht="15.75" customHeight="1">
      <c r="A25" s="14">
        <v>22</v>
      </c>
      <c r="B25" s="15" t="s">
        <v>42</v>
      </c>
      <c r="C25" s="16"/>
      <c r="D25" s="17"/>
      <c r="E25" s="16"/>
      <c r="F25" s="16"/>
      <c r="G25" s="17"/>
      <c r="H25" s="16"/>
      <c r="I25" s="16"/>
      <c r="J25" s="16">
        <v>1898.53</v>
      </c>
      <c r="K25" s="16"/>
      <c r="L25" s="16">
        <v>3592.28</v>
      </c>
      <c r="M25" s="16"/>
      <c r="N25" s="16"/>
      <c r="O25" s="10">
        <f t="shared" si="0"/>
        <v>5490.81</v>
      </c>
      <c r="P25" s="16"/>
      <c r="Q25" s="16"/>
      <c r="R25" s="16"/>
      <c r="S25" s="12">
        <f t="shared" si="1"/>
        <v>0</v>
      </c>
      <c r="T25" s="18">
        <f t="shared" si="2"/>
        <v>5490.81</v>
      </c>
    </row>
    <row r="26" spans="1:20" ht="15.75" customHeight="1">
      <c r="A26" s="14">
        <v>23</v>
      </c>
      <c r="B26" s="15" t="s">
        <v>43</v>
      </c>
      <c r="C26" s="16"/>
      <c r="D26" s="17"/>
      <c r="E26" s="16"/>
      <c r="F26" s="16"/>
      <c r="G26" s="17"/>
      <c r="H26" s="16"/>
      <c r="I26" s="16"/>
      <c r="J26" s="16">
        <v>448.04</v>
      </c>
      <c r="K26" s="16"/>
      <c r="L26" s="16">
        <v>3596.77</v>
      </c>
      <c r="M26" s="16"/>
      <c r="N26" s="16"/>
      <c r="O26" s="10">
        <f t="shared" si="0"/>
        <v>4044.81</v>
      </c>
      <c r="P26" s="16"/>
      <c r="Q26" s="16"/>
      <c r="R26" s="16"/>
      <c r="S26" s="12">
        <f t="shared" si="1"/>
        <v>0</v>
      </c>
      <c r="T26" s="18">
        <f t="shared" si="2"/>
        <v>4044.81</v>
      </c>
    </row>
    <row r="27" spans="1:20" ht="15.75" customHeight="1">
      <c r="A27" s="14">
        <v>24</v>
      </c>
      <c r="B27" s="15" t="s">
        <v>44</v>
      </c>
      <c r="C27" s="16"/>
      <c r="D27" s="17"/>
      <c r="E27" s="16"/>
      <c r="F27" s="16"/>
      <c r="G27" s="17"/>
      <c r="H27" s="16"/>
      <c r="I27" s="16"/>
      <c r="J27" s="16">
        <v>3.55</v>
      </c>
      <c r="K27" s="16"/>
      <c r="L27" s="16">
        <v>5392.23</v>
      </c>
      <c r="M27" s="16"/>
      <c r="N27" s="16"/>
      <c r="O27" s="10">
        <f t="shared" si="0"/>
        <v>5395.78</v>
      </c>
      <c r="P27" s="16"/>
      <c r="Q27" s="16"/>
      <c r="R27" s="16"/>
      <c r="S27" s="12">
        <f t="shared" si="1"/>
        <v>0</v>
      </c>
      <c r="T27" s="18">
        <f t="shared" si="2"/>
        <v>5395.78</v>
      </c>
    </row>
    <row r="28" spans="1:20" ht="15.75" customHeight="1">
      <c r="A28" s="14">
        <v>25</v>
      </c>
      <c r="B28" s="15" t="s">
        <v>45</v>
      </c>
      <c r="C28" s="16"/>
      <c r="D28" s="17"/>
      <c r="E28" s="16"/>
      <c r="F28" s="16"/>
      <c r="G28" s="17"/>
      <c r="H28" s="16"/>
      <c r="I28" s="16"/>
      <c r="J28" s="16">
        <v>2406.85</v>
      </c>
      <c r="K28" s="16"/>
      <c r="L28" s="16">
        <v>3399.35</v>
      </c>
      <c r="M28" s="16"/>
      <c r="N28" s="16"/>
      <c r="O28" s="10">
        <f t="shared" si="0"/>
        <v>5806.2</v>
      </c>
      <c r="P28" s="16"/>
      <c r="Q28" s="16"/>
      <c r="R28" s="16"/>
      <c r="S28" s="12">
        <f t="shared" si="1"/>
        <v>0</v>
      </c>
      <c r="T28" s="18">
        <f t="shared" si="2"/>
        <v>5806.2</v>
      </c>
    </row>
    <row r="29" spans="1:20" ht="15.75" customHeight="1">
      <c r="A29" s="14">
        <v>26</v>
      </c>
      <c r="B29" s="15" t="s">
        <v>46</v>
      </c>
      <c r="C29" s="16"/>
      <c r="D29" s="17"/>
      <c r="E29" s="16"/>
      <c r="F29" s="16"/>
      <c r="G29" s="17"/>
      <c r="H29" s="16"/>
      <c r="I29" s="16"/>
      <c r="J29" s="16">
        <v>2372.02</v>
      </c>
      <c r="K29" s="16"/>
      <c r="L29" s="16">
        <v>1393.92</v>
      </c>
      <c r="M29" s="16"/>
      <c r="N29" s="16"/>
      <c r="O29" s="10">
        <f t="shared" si="0"/>
        <v>3765.94</v>
      </c>
      <c r="P29" s="16"/>
      <c r="Q29" s="16"/>
      <c r="R29" s="16"/>
      <c r="S29" s="12">
        <f t="shared" si="1"/>
        <v>0</v>
      </c>
      <c r="T29" s="18">
        <f t="shared" si="2"/>
        <v>3765.94</v>
      </c>
    </row>
    <row r="30" spans="1:20" s="4" customFormat="1" ht="15.75" customHeight="1">
      <c r="A30" s="20"/>
      <c r="B30" s="21" t="s">
        <v>47</v>
      </c>
      <c r="C30" s="22">
        <f aca="true" t="shared" si="3" ref="C30:T30">SUM(C4:C29)</f>
        <v>0</v>
      </c>
      <c r="D30" s="22">
        <f t="shared" si="3"/>
        <v>0</v>
      </c>
      <c r="E30" s="22">
        <f t="shared" si="3"/>
        <v>0</v>
      </c>
      <c r="F30" s="22">
        <f t="shared" si="3"/>
        <v>0</v>
      </c>
      <c r="G30" s="22">
        <f t="shared" si="3"/>
        <v>0</v>
      </c>
      <c r="H30" s="22">
        <f t="shared" si="3"/>
        <v>0</v>
      </c>
      <c r="I30" s="22">
        <f t="shared" si="3"/>
        <v>0</v>
      </c>
      <c r="J30" s="22">
        <f t="shared" si="3"/>
        <v>36253.630000000005</v>
      </c>
      <c r="K30" s="22">
        <f t="shared" si="3"/>
        <v>0</v>
      </c>
      <c r="L30" s="22">
        <f t="shared" si="3"/>
        <v>402687.98</v>
      </c>
      <c r="M30" s="22">
        <f t="shared" si="3"/>
        <v>0</v>
      </c>
      <c r="N30" s="22">
        <f t="shared" si="3"/>
        <v>0</v>
      </c>
      <c r="O30" s="22">
        <f t="shared" si="3"/>
        <v>438941.61000000004</v>
      </c>
      <c r="P30" s="22">
        <f t="shared" si="3"/>
        <v>16946.52</v>
      </c>
      <c r="Q30" s="22">
        <f t="shared" si="3"/>
        <v>0</v>
      </c>
      <c r="R30" s="22">
        <f t="shared" si="3"/>
        <v>600</v>
      </c>
      <c r="S30" s="22">
        <f t="shared" si="3"/>
        <v>17546.52</v>
      </c>
      <c r="T30" s="22">
        <f t="shared" si="3"/>
        <v>421395.09</v>
      </c>
    </row>
    <row r="31" spans="3:20" s="23" customFormat="1" ht="15.75" customHeight="1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>
        <f>SUM(C30:N30)</f>
        <v>438941.61</v>
      </c>
      <c r="P31" s="24"/>
      <c r="Q31" s="24"/>
      <c r="R31" s="24"/>
      <c r="S31" s="24">
        <f>SUM(P30:R30)</f>
        <v>17546.52</v>
      </c>
      <c r="T31" s="25">
        <f>O30-S30</f>
        <v>421395.09</v>
      </c>
    </row>
    <row r="32" spans="1:20" s="28" customFormat="1" ht="15.75" customHeight="1">
      <c r="A32" s="20"/>
      <c r="B32" s="20" t="s">
        <v>48</v>
      </c>
      <c r="C32" s="26"/>
      <c r="D32" s="26"/>
      <c r="E32" s="26"/>
      <c r="F32" s="26"/>
      <c r="G32" s="26"/>
      <c r="H32" s="26"/>
      <c r="I32" s="26"/>
      <c r="J32" s="26">
        <v>1529.03</v>
      </c>
      <c r="K32" s="26"/>
      <c r="L32" s="26">
        <v>43351.96</v>
      </c>
      <c r="M32" s="26"/>
      <c r="N32" s="26"/>
      <c r="O32" s="27">
        <f>SUM(C32:N32)</f>
        <v>44880.99</v>
      </c>
      <c r="P32" s="26"/>
      <c r="Q32" s="26"/>
      <c r="R32" s="26"/>
      <c r="S32" s="22">
        <f>SUM(P32:R32)</f>
        <v>0</v>
      </c>
      <c r="T32" s="22">
        <f>SUM(O32-S32)</f>
        <v>44880.99</v>
      </c>
    </row>
    <row r="33" ht="15.75" customHeight="1"/>
    <row r="34" ht="14.25"/>
    <row r="35" ht="14.25"/>
    <row r="36" spans="1:19" s="4" customFormat="1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7.5" customHeight="1"/>
    <row r="38" spans="1:20" s="28" customFormat="1" ht="17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4"/>
    </row>
  </sheetData>
  <sheetProtection/>
  <mergeCells count="20">
    <mergeCell ref="S2:S3"/>
    <mergeCell ref="T2:T3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 horizontalCentered="1"/>
  <pageMargins left="0.25" right="0.25" top="0.75" bottom="0.75" header="0.30000000000000004" footer="0.30000000000000004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00390625" style="1" customWidth="1"/>
    <col min="2" max="2" width="12.125" style="1" customWidth="1"/>
    <col min="3" max="3" width="7.625" style="1" customWidth="1"/>
    <col min="4" max="4" width="8.625" style="1" customWidth="1"/>
    <col min="5" max="7" width="7.625" style="1" customWidth="1"/>
    <col min="8" max="8" width="6.125" style="1" customWidth="1"/>
    <col min="9" max="9" width="6.375" style="1" customWidth="1"/>
    <col min="10" max="10" width="5.50390625" style="1" customWidth="1"/>
    <col min="11" max="11" width="6.00390625" style="1" customWidth="1"/>
    <col min="12" max="12" width="7.00390625" style="1" customWidth="1"/>
    <col min="13" max="13" width="6.875" style="1" customWidth="1"/>
    <col min="14" max="14" width="6.125" style="1" customWidth="1"/>
    <col min="15" max="15" width="7.625" style="1" customWidth="1"/>
    <col min="16" max="16" width="5.125" style="1" customWidth="1"/>
    <col min="17" max="17" width="6.625" style="1" customWidth="1"/>
    <col min="18" max="18" width="6.75390625" style="1" customWidth="1"/>
    <col min="19" max="16384" width="8.125" style="1" customWidth="1"/>
  </cols>
  <sheetData>
    <row r="1" spans="2:6" ht="15">
      <c r="B1" s="2" t="s">
        <v>49</v>
      </c>
      <c r="C1" s="3"/>
      <c r="D1" s="3"/>
      <c r="E1" s="3"/>
      <c r="F1" s="3">
        <v>2021</v>
      </c>
    </row>
    <row r="2" spans="1:19" ht="14.25" customHeight="1">
      <c r="A2" s="45" t="s">
        <v>1</v>
      </c>
      <c r="B2" s="46" t="s">
        <v>2</v>
      </c>
      <c r="C2" s="47" t="s">
        <v>50</v>
      </c>
      <c r="D2" s="47" t="s">
        <v>51</v>
      </c>
      <c r="E2" s="48" t="s">
        <v>52</v>
      </c>
      <c r="F2" s="48"/>
      <c r="G2" s="48"/>
      <c r="H2" s="48"/>
      <c r="I2" s="48"/>
      <c r="J2" s="49" t="s">
        <v>53</v>
      </c>
      <c r="K2" s="47" t="s">
        <v>54</v>
      </c>
      <c r="L2" s="47" t="s">
        <v>55</v>
      </c>
      <c r="M2" s="47" t="s">
        <v>56</v>
      </c>
      <c r="N2" s="47" t="s">
        <v>57</v>
      </c>
      <c r="O2" s="47" t="s">
        <v>58</v>
      </c>
      <c r="P2" s="47" t="s">
        <v>52</v>
      </c>
      <c r="Q2" s="47"/>
      <c r="R2" s="47"/>
      <c r="S2" s="47" t="s">
        <v>59</v>
      </c>
    </row>
    <row r="3" spans="1:19" ht="36">
      <c r="A3" s="45"/>
      <c r="B3" s="46"/>
      <c r="C3" s="47"/>
      <c r="D3" s="47"/>
      <c r="E3" s="32" t="s">
        <v>60</v>
      </c>
      <c r="F3" s="32" t="s">
        <v>61</v>
      </c>
      <c r="G3" s="32" t="s">
        <v>62</v>
      </c>
      <c r="H3" s="32" t="s">
        <v>63</v>
      </c>
      <c r="I3" s="32" t="s">
        <v>64</v>
      </c>
      <c r="J3" s="49"/>
      <c r="K3" s="47"/>
      <c r="L3" s="47"/>
      <c r="M3" s="47"/>
      <c r="N3" s="47"/>
      <c r="O3" s="47"/>
      <c r="P3" s="32" t="s">
        <v>65</v>
      </c>
      <c r="Q3" s="32" t="s">
        <v>66</v>
      </c>
      <c r="R3" s="32" t="s">
        <v>67</v>
      </c>
      <c r="S3" s="47"/>
    </row>
    <row r="4" spans="1:19" ht="15" customHeight="1">
      <c r="A4" s="5">
        <v>1</v>
      </c>
      <c r="B4" s="6" t="s">
        <v>21</v>
      </c>
      <c r="C4" s="33">
        <v>1743.78</v>
      </c>
      <c r="D4" s="34">
        <f aca="true" t="shared" si="0" ref="D4:D29">SUM(E4:I4)</f>
        <v>5788.86</v>
      </c>
      <c r="E4" s="7">
        <v>2271.39</v>
      </c>
      <c r="F4" s="33">
        <v>1802.47</v>
      </c>
      <c r="G4" s="33">
        <v>1544</v>
      </c>
      <c r="H4" s="33"/>
      <c r="I4" s="7">
        <v>171</v>
      </c>
      <c r="J4" s="33"/>
      <c r="K4" s="33"/>
      <c r="L4" s="33">
        <v>500</v>
      </c>
      <c r="M4" s="33"/>
      <c r="N4" s="33">
        <v>40.1</v>
      </c>
      <c r="O4" s="34">
        <f aca="true" t="shared" si="1" ref="O4:O29">SUM(P4:R4)</f>
        <v>3.12</v>
      </c>
      <c r="P4" s="7">
        <v>3.12</v>
      </c>
      <c r="Q4" s="7"/>
      <c r="R4" s="7"/>
      <c r="S4" s="35">
        <f aca="true" t="shared" si="2" ref="S4:S29">C4+D4+J4+K4+L4+M4+N4+O4</f>
        <v>8075.86</v>
      </c>
    </row>
    <row r="5" spans="1:19" ht="15" customHeight="1">
      <c r="A5" s="14">
        <v>2</v>
      </c>
      <c r="B5" s="15" t="s">
        <v>22</v>
      </c>
      <c r="C5" s="16">
        <v>608.2</v>
      </c>
      <c r="D5" s="34">
        <f t="shared" si="0"/>
        <v>7046.15</v>
      </c>
      <c r="E5" s="16">
        <v>2593</v>
      </c>
      <c r="F5" s="16">
        <v>1536.5</v>
      </c>
      <c r="G5" s="16">
        <v>1204</v>
      </c>
      <c r="H5" s="16">
        <v>460</v>
      </c>
      <c r="I5" s="16">
        <v>1252.65</v>
      </c>
      <c r="J5" s="16"/>
      <c r="K5" s="16"/>
      <c r="L5" s="16">
        <v>945</v>
      </c>
      <c r="M5" s="16"/>
      <c r="N5" s="16"/>
      <c r="O5" s="34">
        <f t="shared" si="1"/>
        <v>193.72</v>
      </c>
      <c r="P5" s="16"/>
      <c r="Q5" s="16"/>
      <c r="R5" s="16">
        <v>193.72</v>
      </c>
      <c r="S5" s="36">
        <f t="shared" si="2"/>
        <v>8793.069999999998</v>
      </c>
    </row>
    <row r="6" spans="1:19" ht="15" customHeight="1">
      <c r="A6" s="14">
        <v>3</v>
      </c>
      <c r="B6" s="15" t="s">
        <v>23</v>
      </c>
      <c r="C6" s="16">
        <v>19130.26</v>
      </c>
      <c r="D6" s="34">
        <f t="shared" si="0"/>
        <v>13622.65</v>
      </c>
      <c r="E6" s="16">
        <v>7663.57</v>
      </c>
      <c r="F6" s="16">
        <v>3294.08</v>
      </c>
      <c r="G6" s="16">
        <v>2485</v>
      </c>
      <c r="H6" s="16">
        <v>180</v>
      </c>
      <c r="I6" s="16"/>
      <c r="J6" s="16"/>
      <c r="K6" s="16"/>
      <c r="L6" s="16">
        <v>40758.33</v>
      </c>
      <c r="M6" s="16"/>
      <c r="N6" s="16"/>
      <c r="O6" s="34">
        <f t="shared" si="1"/>
        <v>0</v>
      </c>
      <c r="P6" s="16"/>
      <c r="Q6" s="16"/>
      <c r="R6" s="16"/>
      <c r="S6" s="36">
        <f t="shared" si="2"/>
        <v>73511.23999999999</v>
      </c>
    </row>
    <row r="7" spans="1:19" ht="15" customHeight="1">
      <c r="A7" s="14">
        <v>4</v>
      </c>
      <c r="B7" s="15" t="s">
        <v>24</v>
      </c>
      <c r="C7" s="16">
        <v>1653.37</v>
      </c>
      <c r="D7" s="34">
        <f t="shared" si="0"/>
        <v>7677.2</v>
      </c>
      <c r="E7" s="16">
        <v>4085</v>
      </c>
      <c r="F7" s="16">
        <v>2070.2</v>
      </c>
      <c r="G7" s="16">
        <v>1492</v>
      </c>
      <c r="H7" s="16"/>
      <c r="I7" s="16">
        <v>30</v>
      </c>
      <c r="J7" s="16"/>
      <c r="K7" s="16"/>
      <c r="L7" s="16"/>
      <c r="M7" s="16"/>
      <c r="N7" s="16">
        <v>309.5</v>
      </c>
      <c r="O7" s="34">
        <f t="shared" si="1"/>
        <v>1147.42</v>
      </c>
      <c r="P7" s="16"/>
      <c r="Q7" s="16"/>
      <c r="R7" s="16">
        <v>1147.42</v>
      </c>
      <c r="S7" s="36">
        <f t="shared" si="2"/>
        <v>10787.49</v>
      </c>
    </row>
    <row r="8" spans="1:19" ht="15" customHeight="1">
      <c r="A8" s="14">
        <v>5</v>
      </c>
      <c r="B8" s="15" t="s">
        <v>25</v>
      </c>
      <c r="C8" s="16">
        <v>1749.5</v>
      </c>
      <c r="D8" s="34">
        <f t="shared" si="0"/>
        <v>4323.05</v>
      </c>
      <c r="E8" s="16">
        <v>2680</v>
      </c>
      <c r="F8" s="16">
        <v>1022.05</v>
      </c>
      <c r="G8" s="16">
        <v>579</v>
      </c>
      <c r="H8" s="16"/>
      <c r="I8" s="16">
        <v>42</v>
      </c>
      <c r="J8" s="16"/>
      <c r="K8" s="16"/>
      <c r="L8" s="16"/>
      <c r="M8" s="16"/>
      <c r="N8" s="16"/>
      <c r="O8" s="34">
        <f t="shared" si="1"/>
        <v>44863.61</v>
      </c>
      <c r="P8" s="16"/>
      <c r="Q8" s="16"/>
      <c r="R8" s="16">
        <v>44863.61</v>
      </c>
      <c r="S8" s="36">
        <f t="shared" si="2"/>
        <v>50936.16</v>
      </c>
    </row>
    <row r="9" spans="1:19" ht="15" customHeight="1">
      <c r="A9" s="14">
        <v>6</v>
      </c>
      <c r="B9" s="15" t="s">
        <v>26</v>
      </c>
      <c r="C9" s="16">
        <v>3417.88</v>
      </c>
      <c r="D9" s="34">
        <f t="shared" si="0"/>
        <v>2174.14</v>
      </c>
      <c r="E9" s="16">
        <v>307.1</v>
      </c>
      <c r="F9" s="16">
        <v>781.04</v>
      </c>
      <c r="G9" s="16">
        <v>770</v>
      </c>
      <c r="H9" s="16">
        <v>300</v>
      </c>
      <c r="I9" s="16">
        <v>16</v>
      </c>
      <c r="J9" s="16"/>
      <c r="K9" s="16"/>
      <c r="L9" s="16"/>
      <c r="M9" s="16"/>
      <c r="N9" s="16"/>
      <c r="O9" s="34">
        <f t="shared" si="1"/>
        <v>0</v>
      </c>
      <c r="P9" s="16"/>
      <c r="Q9" s="16"/>
      <c r="R9" s="16"/>
      <c r="S9" s="36">
        <f t="shared" si="2"/>
        <v>5592.02</v>
      </c>
    </row>
    <row r="10" spans="1:19" ht="15" customHeight="1">
      <c r="A10" s="14">
        <v>7</v>
      </c>
      <c r="B10" s="15" t="s">
        <v>27</v>
      </c>
      <c r="C10" s="16">
        <v>150</v>
      </c>
      <c r="D10" s="34">
        <f t="shared" si="0"/>
        <v>2620.1</v>
      </c>
      <c r="E10" s="16">
        <v>760</v>
      </c>
      <c r="F10" s="16">
        <v>370.1</v>
      </c>
      <c r="G10" s="16">
        <v>1190</v>
      </c>
      <c r="H10" s="16"/>
      <c r="I10" s="16">
        <v>300</v>
      </c>
      <c r="J10" s="16"/>
      <c r="K10" s="16"/>
      <c r="L10" s="16"/>
      <c r="M10" s="16"/>
      <c r="N10" s="16"/>
      <c r="O10" s="34">
        <f t="shared" si="1"/>
        <v>12210.01</v>
      </c>
      <c r="P10" s="16"/>
      <c r="Q10" s="16"/>
      <c r="R10" s="16">
        <v>12210.01</v>
      </c>
      <c r="S10" s="36">
        <f t="shared" si="2"/>
        <v>14980.11</v>
      </c>
    </row>
    <row r="11" spans="1:19" ht="15" customHeight="1">
      <c r="A11" s="14">
        <v>8</v>
      </c>
      <c r="B11" s="15" t="s">
        <v>28</v>
      </c>
      <c r="C11" s="16">
        <v>933.15</v>
      </c>
      <c r="D11" s="34">
        <f t="shared" si="0"/>
        <v>852</v>
      </c>
      <c r="E11" s="16">
        <v>243</v>
      </c>
      <c r="F11" s="16">
        <v>241</v>
      </c>
      <c r="G11" s="16">
        <v>360</v>
      </c>
      <c r="H11" s="16"/>
      <c r="I11" s="16">
        <v>8</v>
      </c>
      <c r="J11" s="16"/>
      <c r="K11" s="16"/>
      <c r="L11" s="16"/>
      <c r="M11" s="16"/>
      <c r="N11" s="16"/>
      <c r="O11" s="34">
        <f t="shared" si="1"/>
        <v>0</v>
      </c>
      <c r="P11" s="16"/>
      <c r="Q11" s="16"/>
      <c r="R11" s="16"/>
      <c r="S11" s="36">
        <f t="shared" si="2"/>
        <v>1785.15</v>
      </c>
    </row>
    <row r="12" spans="1:19" ht="15" customHeight="1">
      <c r="A12" s="14">
        <v>9</v>
      </c>
      <c r="B12" s="15" t="s">
        <v>29</v>
      </c>
      <c r="C12" s="16">
        <v>3546.29</v>
      </c>
      <c r="D12" s="34">
        <f t="shared" si="0"/>
        <v>2876.73</v>
      </c>
      <c r="E12" s="16">
        <v>1185.03</v>
      </c>
      <c r="F12" s="16">
        <v>811.7</v>
      </c>
      <c r="G12" s="16">
        <v>880</v>
      </c>
      <c r="H12" s="16"/>
      <c r="I12" s="16"/>
      <c r="J12" s="16"/>
      <c r="K12" s="16"/>
      <c r="L12" s="16"/>
      <c r="M12" s="16"/>
      <c r="N12" s="16">
        <v>40</v>
      </c>
      <c r="O12" s="34">
        <f t="shared" si="1"/>
        <v>0</v>
      </c>
      <c r="P12" s="16"/>
      <c r="Q12" s="16"/>
      <c r="R12" s="16"/>
      <c r="S12" s="36">
        <f t="shared" si="2"/>
        <v>6463.02</v>
      </c>
    </row>
    <row r="13" spans="1:19" ht="15" customHeight="1">
      <c r="A13" s="14">
        <v>10</v>
      </c>
      <c r="B13" s="15" t="s">
        <v>30</v>
      </c>
      <c r="C13" s="16">
        <v>2331.93</v>
      </c>
      <c r="D13" s="34">
        <f t="shared" si="0"/>
        <v>18159.78</v>
      </c>
      <c r="E13" s="16">
        <v>9794.96</v>
      </c>
      <c r="F13" s="16">
        <v>2874.9</v>
      </c>
      <c r="G13" s="16">
        <v>3989.92</v>
      </c>
      <c r="H13" s="16"/>
      <c r="I13" s="16">
        <v>1500</v>
      </c>
      <c r="J13" s="16"/>
      <c r="K13" s="16"/>
      <c r="L13" s="16"/>
      <c r="M13" s="16"/>
      <c r="N13" s="16"/>
      <c r="O13" s="34">
        <f t="shared" si="1"/>
        <v>0</v>
      </c>
      <c r="P13" s="16"/>
      <c r="Q13" s="16"/>
      <c r="R13" s="16"/>
      <c r="S13" s="36">
        <f t="shared" si="2"/>
        <v>20491.71</v>
      </c>
    </row>
    <row r="14" spans="1:19" ht="15" customHeight="1">
      <c r="A14" s="14">
        <v>11</v>
      </c>
      <c r="B14" s="15" t="s">
        <v>31</v>
      </c>
      <c r="C14" s="16">
        <v>1320</v>
      </c>
      <c r="D14" s="34">
        <f t="shared" si="0"/>
        <v>1107.5</v>
      </c>
      <c r="E14" s="16">
        <v>310</v>
      </c>
      <c r="F14" s="16">
        <v>462.5</v>
      </c>
      <c r="G14" s="16">
        <v>335</v>
      </c>
      <c r="H14" s="16"/>
      <c r="I14" s="16"/>
      <c r="J14" s="16"/>
      <c r="K14" s="16"/>
      <c r="L14" s="16"/>
      <c r="M14" s="16"/>
      <c r="N14" s="16"/>
      <c r="O14" s="34">
        <f t="shared" si="1"/>
        <v>0.11</v>
      </c>
      <c r="P14" s="16">
        <v>0.11</v>
      </c>
      <c r="Q14" s="16"/>
      <c r="R14" s="16"/>
      <c r="S14" s="36">
        <f t="shared" si="2"/>
        <v>2427.61</v>
      </c>
    </row>
    <row r="15" spans="1:19" ht="15" customHeight="1">
      <c r="A15" s="14">
        <v>12</v>
      </c>
      <c r="B15" s="15" t="s">
        <v>32</v>
      </c>
      <c r="C15" s="16">
        <v>2380.11</v>
      </c>
      <c r="D15" s="34">
        <f t="shared" si="0"/>
        <v>6064.3</v>
      </c>
      <c r="E15" s="16">
        <v>2506</v>
      </c>
      <c r="F15" s="16">
        <v>1571.3</v>
      </c>
      <c r="G15" s="16">
        <v>1635</v>
      </c>
      <c r="H15" s="16">
        <v>325</v>
      </c>
      <c r="I15" s="16">
        <v>27</v>
      </c>
      <c r="J15" s="16"/>
      <c r="K15" s="16"/>
      <c r="L15" s="16">
        <v>-309.97</v>
      </c>
      <c r="M15" s="16"/>
      <c r="N15" s="16"/>
      <c r="O15" s="34">
        <f t="shared" si="1"/>
        <v>7000</v>
      </c>
      <c r="P15" s="16"/>
      <c r="Q15" s="16">
        <v>7000</v>
      </c>
      <c r="R15" s="16"/>
      <c r="S15" s="36">
        <f t="shared" si="2"/>
        <v>15134.439999999999</v>
      </c>
    </row>
    <row r="16" spans="1:19" ht="15" customHeight="1">
      <c r="A16" s="14">
        <v>13</v>
      </c>
      <c r="B16" s="15" t="s">
        <v>33</v>
      </c>
      <c r="C16" s="16">
        <v>19</v>
      </c>
      <c r="D16" s="34">
        <f t="shared" si="0"/>
        <v>2451</v>
      </c>
      <c r="E16" s="16">
        <v>1140</v>
      </c>
      <c r="F16" s="16">
        <v>555</v>
      </c>
      <c r="G16" s="16">
        <v>756</v>
      </c>
      <c r="H16" s="16"/>
      <c r="I16" s="16"/>
      <c r="J16" s="16"/>
      <c r="K16" s="16"/>
      <c r="L16" s="16"/>
      <c r="M16" s="16">
        <v>6225</v>
      </c>
      <c r="N16" s="16"/>
      <c r="O16" s="34">
        <f t="shared" si="1"/>
        <v>0</v>
      </c>
      <c r="P16" s="16"/>
      <c r="Q16" s="16"/>
      <c r="R16" s="16"/>
      <c r="S16" s="36">
        <f t="shared" si="2"/>
        <v>8695</v>
      </c>
    </row>
    <row r="17" spans="1:19" ht="15" customHeight="1">
      <c r="A17" s="14">
        <v>14</v>
      </c>
      <c r="B17" s="15" t="s">
        <v>34</v>
      </c>
      <c r="C17" s="16">
        <v>205.28</v>
      </c>
      <c r="D17" s="34">
        <f t="shared" si="0"/>
        <v>3013.5</v>
      </c>
      <c r="E17" s="16">
        <v>1682</v>
      </c>
      <c r="F17" s="16">
        <v>701.5</v>
      </c>
      <c r="G17" s="16">
        <v>630</v>
      </c>
      <c r="H17" s="16"/>
      <c r="I17" s="16"/>
      <c r="J17" s="16"/>
      <c r="K17" s="16"/>
      <c r="L17" s="16"/>
      <c r="M17" s="16"/>
      <c r="N17" s="16"/>
      <c r="O17" s="34">
        <f t="shared" si="1"/>
        <v>379.5</v>
      </c>
      <c r="P17" s="16">
        <v>4.39</v>
      </c>
      <c r="Q17" s="16"/>
      <c r="R17" s="16">
        <v>375.11</v>
      </c>
      <c r="S17" s="36">
        <f t="shared" si="2"/>
        <v>3598.28</v>
      </c>
    </row>
    <row r="18" spans="1:19" ht="15" customHeight="1">
      <c r="A18" s="14">
        <v>15</v>
      </c>
      <c r="B18" s="15" t="s">
        <v>35</v>
      </c>
      <c r="C18" s="16">
        <v>14787.43</v>
      </c>
      <c r="D18" s="34">
        <f t="shared" si="0"/>
        <v>18065.699999999997</v>
      </c>
      <c r="E18" s="16">
        <v>7697</v>
      </c>
      <c r="F18" s="16">
        <v>2103.85</v>
      </c>
      <c r="G18" s="16">
        <v>7373</v>
      </c>
      <c r="H18" s="16"/>
      <c r="I18" s="16">
        <v>891.85</v>
      </c>
      <c r="J18" s="16"/>
      <c r="K18" s="16"/>
      <c r="L18" s="16"/>
      <c r="M18" s="16"/>
      <c r="N18" s="16"/>
      <c r="O18" s="34">
        <f t="shared" si="1"/>
        <v>0</v>
      </c>
      <c r="P18" s="16"/>
      <c r="Q18" s="16"/>
      <c r="R18" s="16"/>
      <c r="S18" s="36">
        <f t="shared" si="2"/>
        <v>32853.13</v>
      </c>
    </row>
    <row r="19" spans="1:19" ht="15" customHeight="1">
      <c r="A19" s="14">
        <v>16</v>
      </c>
      <c r="B19" s="15" t="s">
        <v>36</v>
      </c>
      <c r="C19" s="16">
        <v>628.13</v>
      </c>
      <c r="D19" s="34">
        <f t="shared" si="0"/>
        <v>3067</v>
      </c>
      <c r="E19" s="16">
        <v>1717</v>
      </c>
      <c r="F19" s="16">
        <v>635</v>
      </c>
      <c r="G19" s="16">
        <v>655</v>
      </c>
      <c r="H19" s="16"/>
      <c r="I19" s="16">
        <v>60</v>
      </c>
      <c r="J19" s="16"/>
      <c r="K19" s="16"/>
      <c r="L19" s="16"/>
      <c r="M19" s="16"/>
      <c r="N19" s="16"/>
      <c r="O19" s="34">
        <f t="shared" si="1"/>
        <v>0</v>
      </c>
      <c r="P19" s="16"/>
      <c r="Q19" s="16"/>
      <c r="R19" s="16"/>
      <c r="S19" s="36">
        <f t="shared" si="2"/>
        <v>3695.13</v>
      </c>
    </row>
    <row r="20" spans="1:19" ht="15" customHeight="1">
      <c r="A20" s="14">
        <v>17</v>
      </c>
      <c r="B20" s="15" t="s">
        <v>37</v>
      </c>
      <c r="C20" s="16">
        <v>2495.09</v>
      </c>
      <c r="D20" s="34">
        <f t="shared" si="0"/>
        <v>1483.4</v>
      </c>
      <c r="E20" s="16">
        <v>360</v>
      </c>
      <c r="F20" s="16">
        <v>418.9</v>
      </c>
      <c r="G20" s="16">
        <v>660</v>
      </c>
      <c r="H20" s="16"/>
      <c r="I20" s="16">
        <v>44.5</v>
      </c>
      <c r="J20" s="16"/>
      <c r="K20" s="16"/>
      <c r="L20" s="16"/>
      <c r="M20" s="16"/>
      <c r="N20" s="16"/>
      <c r="O20" s="34">
        <f t="shared" si="1"/>
        <v>0</v>
      </c>
      <c r="P20" s="16"/>
      <c r="Q20" s="16"/>
      <c r="R20" s="16"/>
      <c r="S20" s="36">
        <f t="shared" si="2"/>
        <v>3978.4900000000002</v>
      </c>
    </row>
    <row r="21" spans="1:19" ht="15" customHeight="1">
      <c r="A21" s="14">
        <v>18</v>
      </c>
      <c r="B21" s="15" t="s">
        <v>38</v>
      </c>
      <c r="C21" s="16">
        <v>1</v>
      </c>
      <c r="D21" s="34">
        <f t="shared" si="0"/>
        <v>15941.16</v>
      </c>
      <c r="E21" s="16">
        <v>5645</v>
      </c>
      <c r="F21" s="16">
        <v>2152.06</v>
      </c>
      <c r="G21" s="16">
        <v>7275</v>
      </c>
      <c r="H21" s="16">
        <v>360</v>
      </c>
      <c r="I21" s="16">
        <v>509.1</v>
      </c>
      <c r="J21" s="16"/>
      <c r="K21" s="16">
        <v>1800</v>
      </c>
      <c r="L21" s="16">
        <v>3400</v>
      </c>
      <c r="M21" s="16"/>
      <c r="N21" s="16"/>
      <c r="O21" s="34">
        <f t="shared" si="1"/>
        <v>250.87</v>
      </c>
      <c r="P21" s="16"/>
      <c r="Q21" s="16"/>
      <c r="R21" s="16">
        <v>250.87</v>
      </c>
      <c r="S21" s="36">
        <f t="shared" si="2"/>
        <v>21393.03</v>
      </c>
    </row>
    <row r="22" spans="1:19" ht="15" customHeight="1">
      <c r="A22" s="14">
        <v>19</v>
      </c>
      <c r="B22" s="15" t="s">
        <v>39</v>
      </c>
      <c r="C22" s="16"/>
      <c r="D22" s="34">
        <f t="shared" si="0"/>
        <v>2494.9</v>
      </c>
      <c r="E22" s="16">
        <v>380</v>
      </c>
      <c r="F22" s="16">
        <v>1288.9</v>
      </c>
      <c r="G22" s="16">
        <v>826</v>
      </c>
      <c r="H22" s="16"/>
      <c r="I22" s="16"/>
      <c r="J22" s="16"/>
      <c r="K22" s="16"/>
      <c r="L22" s="16"/>
      <c r="M22" s="16"/>
      <c r="N22" s="16"/>
      <c r="O22" s="34">
        <f t="shared" si="1"/>
        <v>0</v>
      </c>
      <c r="P22" s="16"/>
      <c r="Q22" s="16"/>
      <c r="R22" s="16"/>
      <c r="S22" s="36">
        <f t="shared" si="2"/>
        <v>2494.9</v>
      </c>
    </row>
    <row r="23" spans="1:19" ht="15" customHeight="1">
      <c r="A23" s="14">
        <v>20</v>
      </c>
      <c r="B23" s="15" t="s">
        <v>40</v>
      </c>
      <c r="C23" s="16">
        <v>1517.07</v>
      </c>
      <c r="D23" s="34">
        <f t="shared" si="0"/>
        <v>1808.15</v>
      </c>
      <c r="E23" s="16">
        <v>941.07</v>
      </c>
      <c r="F23" s="16">
        <v>327.08</v>
      </c>
      <c r="G23" s="16">
        <v>540</v>
      </c>
      <c r="H23" s="16"/>
      <c r="I23" s="16"/>
      <c r="J23" s="16"/>
      <c r="K23" s="16"/>
      <c r="L23" s="16"/>
      <c r="M23" s="16"/>
      <c r="N23" s="16"/>
      <c r="O23" s="34">
        <f t="shared" si="1"/>
        <v>47.62</v>
      </c>
      <c r="P23" s="16"/>
      <c r="Q23" s="16"/>
      <c r="R23" s="16">
        <v>47.62</v>
      </c>
      <c r="S23" s="36">
        <f t="shared" si="2"/>
        <v>3372.84</v>
      </c>
    </row>
    <row r="24" spans="1:19" ht="15" customHeight="1">
      <c r="A24" s="14">
        <v>21</v>
      </c>
      <c r="B24" s="15" t="s">
        <v>41</v>
      </c>
      <c r="C24" s="16">
        <v>746.32</v>
      </c>
      <c r="D24" s="34">
        <f t="shared" si="0"/>
        <v>9780.22</v>
      </c>
      <c r="E24" s="16">
        <v>2289.4</v>
      </c>
      <c r="F24" s="16">
        <v>3205.92</v>
      </c>
      <c r="G24" s="16">
        <v>2770</v>
      </c>
      <c r="H24" s="16">
        <v>1135</v>
      </c>
      <c r="I24" s="16">
        <v>379.9</v>
      </c>
      <c r="J24" s="16"/>
      <c r="K24" s="16"/>
      <c r="L24" s="16">
        <v>1500</v>
      </c>
      <c r="M24" s="16"/>
      <c r="N24" s="16"/>
      <c r="O24" s="34">
        <f t="shared" si="1"/>
        <v>0</v>
      </c>
      <c r="P24" s="16"/>
      <c r="Q24" s="16"/>
      <c r="R24" s="16"/>
      <c r="S24" s="36">
        <f t="shared" si="2"/>
        <v>12026.539999999999</v>
      </c>
    </row>
    <row r="25" spans="1:19" ht="15" customHeight="1">
      <c r="A25" s="14">
        <v>22</v>
      </c>
      <c r="B25" s="15" t="s">
        <v>42</v>
      </c>
      <c r="C25" s="16">
        <v>4105.16</v>
      </c>
      <c r="D25" s="34">
        <f t="shared" si="0"/>
        <v>2446.7799999999997</v>
      </c>
      <c r="E25" s="16">
        <v>677</v>
      </c>
      <c r="F25" s="16">
        <v>1053.78</v>
      </c>
      <c r="G25" s="16">
        <v>396</v>
      </c>
      <c r="H25" s="16"/>
      <c r="I25" s="16">
        <v>320</v>
      </c>
      <c r="J25" s="16"/>
      <c r="K25" s="16"/>
      <c r="L25" s="16"/>
      <c r="M25" s="16"/>
      <c r="N25" s="16"/>
      <c r="O25" s="34">
        <f t="shared" si="1"/>
        <v>1000</v>
      </c>
      <c r="P25" s="16"/>
      <c r="Q25" s="16">
        <v>1000</v>
      </c>
      <c r="R25" s="16"/>
      <c r="S25" s="36">
        <f t="shared" si="2"/>
        <v>7551.94</v>
      </c>
    </row>
    <row r="26" spans="1:19" ht="15" customHeight="1">
      <c r="A26" s="14">
        <v>23</v>
      </c>
      <c r="B26" s="15" t="s">
        <v>43</v>
      </c>
      <c r="C26" s="16">
        <v>503.93</v>
      </c>
      <c r="D26" s="34">
        <f t="shared" si="0"/>
        <v>2430.87</v>
      </c>
      <c r="E26" s="16">
        <v>1220</v>
      </c>
      <c r="F26" s="16">
        <v>664</v>
      </c>
      <c r="G26" s="16">
        <v>380</v>
      </c>
      <c r="H26" s="16"/>
      <c r="I26" s="16">
        <v>166.87</v>
      </c>
      <c r="J26" s="16"/>
      <c r="K26" s="16"/>
      <c r="L26" s="16"/>
      <c r="M26" s="16"/>
      <c r="N26" s="16"/>
      <c r="O26" s="34">
        <f t="shared" si="1"/>
        <v>0</v>
      </c>
      <c r="P26" s="16"/>
      <c r="Q26" s="16"/>
      <c r="R26" s="16"/>
      <c r="S26" s="36">
        <f t="shared" si="2"/>
        <v>2934.7999999999997</v>
      </c>
    </row>
    <row r="27" spans="1:19" ht="15" customHeight="1">
      <c r="A27" s="14">
        <v>24</v>
      </c>
      <c r="B27" s="15" t="s">
        <v>44</v>
      </c>
      <c r="C27" s="16"/>
      <c r="D27" s="34">
        <f t="shared" si="0"/>
        <v>9587.5</v>
      </c>
      <c r="E27" s="16">
        <v>5286</v>
      </c>
      <c r="F27" s="16">
        <v>2369.5</v>
      </c>
      <c r="G27" s="16">
        <v>1902</v>
      </c>
      <c r="H27" s="16">
        <v>30</v>
      </c>
      <c r="I27" s="16"/>
      <c r="J27" s="16"/>
      <c r="K27" s="16"/>
      <c r="L27" s="16"/>
      <c r="M27" s="16"/>
      <c r="N27" s="16"/>
      <c r="O27" s="34">
        <f t="shared" si="1"/>
        <v>0</v>
      </c>
      <c r="P27" s="16"/>
      <c r="Q27" s="16"/>
      <c r="R27" s="16"/>
      <c r="S27" s="36">
        <f t="shared" si="2"/>
        <v>9587.5</v>
      </c>
    </row>
    <row r="28" spans="1:19" ht="15" customHeight="1">
      <c r="A28" s="14">
        <v>25</v>
      </c>
      <c r="B28" s="15" t="s">
        <v>45</v>
      </c>
      <c r="C28" s="16">
        <v>30</v>
      </c>
      <c r="D28" s="34">
        <f t="shared" si="0"/>
        <v>5611.91</v>
      </c>
      <c r="E28" s="16">
        <v>1860</v>
      </c>
      <c r="F28" s="16">
        <v>644.91</v>
      </c>
      <c r="G28" s="16">
        <v>2442</v>
      </c>
      <c r="H28" s="16">
        <v>640</v>
      </c>
      <c r="I28" s="16">
        <v>25</v>
      </c>
      <c r="J28" s="16"/>
      <c r="K28" s="16"/>
      <c r="L28" s="16"/>
      <c r="M28" s="16"/>
      <c r="N28" s="16"/>
      <c r="O28" s="34">
        <f t="shared" si="1"/>
        <v>0</v>
      </c>
      <c r="P28" s="16"/>
      <c r="Q28" s="16"/>
      <c r="R28" s="16"/>
      <c r="S28" s="36">
        <f t="shared" si="2"/>
        <v>5641.91</v>
      </c>
    </row>
    <row r="29" spans="1:19" ht="15" customHeight="1">
      <c r="A29" s="14">
        <v>26</v>
      </c>
      <c r="B29" s="15" t="s">
        <v>46</v>
      </c>
      <c r="C29" s="16">
        <v>2377.04</v>
      </c>
      <c r="D29" s="34">
        <f t="shared" si="0"/>
        <v>957.5</v>
      </c>
      <c r="E29" s="16">
        <v>350</v>
      </c>
      <c r="F29" s="16">
        <v>270.5</v>
      </c>
      <c r="G29" s="16">
        <v>280</v>
      </c>
      <c r="H29" s="16"/>
      <c r="I29" s="16">
        <v>57</v>
      </c>
      <c r="J29" s="16"/>
      <c r="K29" s="16"/>
      <c r="L29" s="16"/>
      <c r="M29" s="16"/>
      <c r="N29" s="16"/>
      <c r="O29" s="34">
        <f t="shared" si="1"/>
        <v>0</v>
      </c>
      <c r="P29" s="16"/>
      <c r="Q29" s="16"/>
      <c r="R29" s="16"/>
      <c r="S29" s="36">
        <f t="shared" si="2"/>
        <v>3334.54</v>
      </c>
    </row>
    <row r="30" spans="1:19" ht="15" customHeight="1">
      <c r="A30" s="37"/>
      <c r="B30" s="38" t="s">
        <v>68</v>
      </c>
      <c r="C30" s="36">
        <f aca="true" t="shared" si="3" ref="C30:S30">SUM(C4:C29)</f>
        <v>66379.92</v>
      </c>
      <c r="D30" s="36">
        <f t="shared" si="3"/>
        <v>151452.05</v>
      </c>
      <c r="E30" s="36">
        <f t="shared" si="3"/>
        <v>65643.51999999999</v>
      </c>
      <c r="F30" s="36">
        <f t="shared" si="3"/>
        <v>33228.740000000005</v>
      </c>
      <c r="G30" s="36">
        <f t="shared" si="3"/>
        <v>43348.92</v>
      </c>
      <c r="H30" s="36">
        <f t="shared" si="3"/>
        <v>3430</v>
      </c>
      <c r="I30" s="36">
        <f t="shared" si="3"/>
        <v>5800.87</v>
      </c>
      <c r="J30" s="36">
        <f t="shared" si="3"/>
        <v>0</v>
      </c>
      <c r="K30" s="36">
        <f t="shared" si="3"/>
        <v>1800</v>
      </c>
      <c r="L30" s="36">
        <f t="shared" si="3"/>
        <v>46793.36</v>
      </c>
      <c r="M30" s="36">
        <f t="shared" si="3"/>
        <v>6225</v>
      </c>
      <c r="N30" s="36">
        <f t="shared" si="3"/>
        <v>389.6</v>
      </c>
      <c r="O30" s="36">
        <f t="shared" si="3"/>
        <v>67095.98</v>
      </c>
      <c r="P30" s="36">
        <f t="shared" si="3"/>
        <v>7.619999999999999</v>
      </c>
      <c r="Q30" s="36">
        <f t="shared" si="3"/>
        <v>8000</v>
      </c>
      <c r="R30" s="36">
        <f t="shared" si="3"/>
        <v>59088.36000000001</v>
      </c>
      <c r="S30" s="36">
        <f t="shared" si="3"/>
        <v>340135.9099999999</v>
      </c>
    </row>
    <row r="31" spans="1:19" ht="15" customHeight="1">
      <c r="A31" s="23"/>
      <c r="B31" s="23"/>
      <c r="C31" s="24"/>
      <c r="D31" s="39">
        <f>SUM(E30:I30)</f>
        <v>151452.05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39">
        <f>SUM(P30:R30)</f>
        <v>67095.98000000001</v>
      </c>
      <c r="P31" s="24"/>
      <c r="Q31" s="24"/>
      <c r="R31" s="24"/>
      <c r="S31" s="40">
        <f>C30+D30+J30+K30+L30+M30+N30+O30</f>
        <v>340135.9099999999</v>
      </c>
    </row>
    <row r="32" spans="1:19" s="28" customFormat="1" ht="15" customHeight="1">
      <c r="A32" s="41"/>
      <c r="B32" s="41" t="s">
        <v>48</v>
      </c>
      <c r="C32" s="42"/>
      <c r="D32" s="43">
        <f>SUM(E32:I32)</f>
        <v>4357.9</v>
      </c>
      <c r="E32" s="42">
        <v>0</v>
      </c>
      <c r="F32" s="42">
        <v>0</v>
      </c>
      <c r="G32" s="42">
        <v>3113</v>
      </c>
      <c r="H32" s="42">
        <v>0</v>
      </c>
      <c r="I32" s="42">
        <v>1244.9</v>
      </c>
      <c r="J32" s="42"/>
      <c r="K32" s="42"/>
      <c r="L32" s="42"/>
      <c r="M32" s="42"/>
      <c r="N32" s="42"/>
      <c r="O32" s="43">
        <f>SUM(P32:R32)</f>
        <v>3300</v>
      </c>
      <c r="P32" s="42">
        <v>0</v>
      </c>
      <c r="Q32" s="42">
        <v>3300</v>
      </c>
      <c r="R32" s="42">
        <v>0</v>
      </c>
      <c r="S32" s="44">
        <f>C32+D32+J32+K32+L32+M32+N32+O32</f>
        <v>7657.9</v>
      </c>
    </row>
    <row r="33" ht="14.25"/>
    <row r="34" ht="14.25"/>
    <row r="35" ht="14.25"/>
    <row r="36" ht="14.25"/>
    <row r="37" ht="10.5" customHeight="1"/>
    <row r="38" spans="1:19" s="28" customFormat="1" ht="17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sheetProtection/>
  <mergeCells count="13">
    <mergeCell ref="S2:S3"/>
    <mergeCell ref="K2:K3"/>
    <mergeCell ref="L2:L3"/>
    <mergeCell ref="M2:M3"/>
    <mergeCell ref="N2:N3"/>
    <mergeCell ref="O2:O3"/>
    <mergeCell ref="P2:R2"/>
    <mergeCell ref="A2:A3"/>
    <mergeCell ref="B2:B3"/>
    <mergeCell ref="C2:C3"/>
    <mergeCell ref="D2:D3"/>
    <mergeCell ref="E2:I2"/>
    <mergeCell ref="J2:J3"/>
  </mergeCells>
  <printOptions horizontalCentered="1"/>
  <pageMargins left="0.15748031496063003" right="0.15748031496063003" top="0.7480314960629921" bottom="0.7480314960629921" header="0.3149606299212601" footer="0.3149606299212601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.125" style="1" customWidth="1"/>
    <col min="2" max="2" width="13.125" style="1" customWidth="1"/>
    <col min="3" max="3" width="6.875" style="1" customWidth="1"/>
    <col min="4" max="4" width="9.50390625" style="1" customWidth="1"/>
    <col min="5" max="5" width="9.125" style="1" customWidth="1"/>
    <col min="6" max="6" width="8.375" style="1" customWidth="1"/>
    <col min="7" max="7" width="7.875" style="1" customWidth="1"/>
    <col min="8" max="8" width="7.50390625" style="1" customWidth="1"/>
    <col min="9" max="9" width="7.875" style="1" customWidth="1"/>
    <col min="10" max="10" width="7.625" style="1" customWidth="1"/>
    <col min="11" max="12" width="8.00390625" style="1" customWidth="1"/>
    <col min="13" max="13" width="8.75390625" style="1" customWidth="1"/>
    <col min="14" max="14" width="7.375" style="1" customWidth="1"/>
    <col min="15" max="15" width="7.625" style="1" customWidth="1"/>
    <col min="16" max="16" width="9.50390625" style="1" customWidth="1"/>
    <col min="17" max="17" width="8.375" style="1" customWidth="1"/>
    <col min="18" max="18" width="7.75390625" style="1" customWidth="1"/>
    <col min="19" max="19" width="8.75390625" style="1" customWidth="1"/>
    <col min="20" max="20" width="8.25390625" style="1" customWidth="1"/>
    <col min="21" max="21" width="8.625" style="1" customWidth="1"/>
    <col min="22" max="22" width="7.625" style="1" customWidth="1"/>
    <col min="23" max="23" width="6.875" style="1" customWidth="1"/>
    <col min="24" max="24" width="8.125" style="1" customWidth="1"/>
    <col min="25" max="25" width="7.00390625" style="1" customWidth="1"/>
    <col min="26" max="26" width="6.625" style="1" customWidth="1"/>
    <col min="27" max="27" width="7.375" style="1" customWidth="1"/>
    <col min="28" max="28" width="5.625" style="1" customWidth="1"/>
    <col min="29" max="29" width="5.375" style="1" customWidth="1"/>
    <col min="30" max="30" width="6.625" style="1" customWidth="1"/>
    <col min="31" max="31" width="5.75390625" style="1" customWidth="1"/>
    <col min="32" max="34" width="7.375" style="1" customWidth="1"/>
    <col min="35" max="35" width="7.00390625" style="1" customWidth="1"/>
    <col min="36" max="36" width="6.375" style="1" customWidth="1"/>
    <col min="37" max="16384" width="8.125" style="1" customWidth="1"/>
  </cols>
  <sheetData>
    <row r="1" spans="2:24" ht="15">
      <c r="B1" s="50"/>
      <c r="E1" s="2" t="s">
        <v>69</v>
      </c>
      <c r="F1" s="3"/>
      <c r="G1" s="3"/>
      <c r="H1" s="3"/>
      <c r="I1" s="3">
        <v>2021</v>
      </c>
      <c r="V1" s="50"/>
      <c r="X1" s="50" t="str">
        <f>E1</f>
        <v>Hontiansky seniorát - výdavky - rok ....</v>
      </c>
    </row>
    <row r="2" spans="1:39" ht="15.75" customHeight="1">
      <c r="A2" s="74" t="s">
        <v>1</v>
      </c>
      <c r="B2" s="75" t="s">
        <v>2</v>
      </c>
      <c r="C2" s="76" t="s">
        <v>70</v>
      </c>
      <c r="D2" s="76" t="s">
        <v>71</v>
      </c>
      <c r="E2" s="77" t="s">
        <v>72</v>
      </c>
      <c r="F2" s="77"/>
      <c r="G2" s="77"/>
      <c r="H2" s="77"/>
      <c r="I2" s="77"/>
      <c r="J2" s="77"/>
      <c r="K2" s="77"/>
      <c r="L2" s="77"/>
      <c r="M2" s="77"/>
      <c r="N2" s="76" t="s">
        <v>73</v>
      </c>
      <c r="O2" s="76" t="s">
        <v>74</v>
      </c>
      <c r="P2" s="76" t="s">
        <v>75</v>
      </c>
      <c r="Q2" s="76" t="s">
        <v>76</v>
      </c>
      <c r="R2" s="76" t="s">
        <v>77</v>
      </c>
      <c r="S2" s="76" t="s">
        <v>78</v>
      </c>
      <c r="T2" s="76" t="s">
        <v>79</v>
      </c>
      <c r="U2" s="76" t="s">
        <v>80</v>
      </c>
      <c r="V2" s="76" t="s">
        <v>81</v>
      </c>
      <c r="W2" s="76" t="s">
        <v>82</v>
      </c>
      <c r="X2" s="76" t="s">
        <v>83</v>
      </c>
      <c r="Y2" s="76" t="s">
        <v>84</v>
      </c>
      <c r="Z2" s="76" t="s">
        <v>85</v>
      </c>
      <c r="AA2" s="76" t="s">
        <v>86</v>
      </c>
      <c r="AB2" s="76" t="s">
        <v>87</v>
      </c>
      <c r="AC2" s="76" t="s">
        <v>88</v>
      </c>
      <c r="AD2" s="76" t="s">
        <v>89</v>
      </c>
      <c r="AE2" s="76" t="s">
        <v>90</v>
      </c>
      <c r="AF2" s="76" t="s">
        <v>91</v>
      </c>
      <c r="AG2" s="77" t="s">
        <v>72</v>
      </c>
      <c r="AH2" s="77"/>
      <c r="AI2" s="77"/>
      <c r="AJ2" s="77"/>
      <c r="AK2" s="76" t="s">
        <v>92</v>
      </c>
      <c r="AL2" s="76" t="s">
        <v>93</v>
      </c>
      <c r="AM2" s="76" t="s">
        <v>94</v>
      </c>
    </row>
    <row r="3" spans="1:39" ht="15.75" customHeight="1">
      <c r="A3" s="74"/>
      <c r="B3" s="75"/>
      <c r="C3" s="76"/>
      <c r="D3" s="76"/>
      <c r="E3" s="51" t="s">
        <v>95</v>
      </c>
      <c r="F3" s="51" t="s">
        <v>96</v>
      </c>
      <c r="G3" s="51" t="s">
        <v>97</v>
      </c>
      <c r="H3" s="51" t="s">
        <v>98</v>
      </c>
      <c r="I3" s="51" t="s">
        <v>99</v>
      </c>
      <c r="J3" s="51" t="s">
        <v>100</v>
      </c>
      <c r="K3" s="51" t="s">
        <v>101</v>
      </c>
      <c r="L3" s="51" t="s">
        <v>102</v>
      </c>
      <c r="M3" s="51" t="s">
        <v>103</v>
      </c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51" t="s">
        <v>104</v>
      </c>
      <c r="AH3" s="51" t="s">
        <v>105</v>
      </c>
      <c r="AI3" s="51" t="s">
        <v>106</v>
      </c>
      <c r="AJ3" s="51" t="s">
        <v>107</v>
      </c>
      <c r="AK3" s="76"/>
      <c r="AL3" s="76"/>
      <c r="AM3" s="76"/>
    </row>
    <row r="4" spans="1:39" ht="15.75" customHeight="1">
      <c r="A4" s="52">
        <v>1</v>
      </c>
      <c r="B4" s="53" t="s">
        <v>21</v>
      </c>
      <c r="C4" s="54"/>
      <c r="D4" s="55">
        <f aca="true" t="shared" si="0" ref="D4:D29">SUM(E4:M4)</f>
        <v>4023.71</v>
      </c>
      <c r="E4" s="54">
        <v>2319.94</v>
      </c>
      <c r="F4" s="54">
        <v>1293.9</v>
      </c>
      <c r="G4" s="54">
        <v>121.55</v>
      </c>
      <c r="H4" s="54"/>
      <c r="I4" s="54"/>
      <c r="J4" s="54">
        <v>2.54</v>
      </c>
      <c r="K4" s="54"/>
      <c r="L4" s="54">
        <v>259.08</v>
      </c>
      <c r="M4" s="54">
        <v>26.7</v>
      </c>
      <c r="N4" s="54"/>
      <c r="O4" s="54"/>
      <c r="P4" s="55">
        <f aca="true" t="shared" si="1" ref="P4:P29">SUM(Q4:AD4)</f>
        <v>1157.35</v>
      </c>
      <c r="Q4" s="54">
        <v>24.55</v>
      </c>
      <c r="R4" s="54"/>
      <c r="S4" s="54">
        <v>25.95</v>
      </c>
      <c r="T4" s="54">
        <v>15.18</v>
      </c>
      <c r="U4" s="54">
        <v>20</v>
      </c>
      <c r="V4" s="54">
        <v>81.35</v>
      </c>
      <c r="W4" s="54">
        <v>4.33</v>
      </c>
      <c r="X4" s="54">
        <v>485.96</v>
      </c>
      <c r="Y4" s="54">
        <v>145.01</v>
      </c>
      <c r="Z4" s="54">
        <v>220.5</v>
      </c>
      <c r="AA4" s="54">
        <v>51.43</v>
      </c>
      <c r="AB4" s="54">
        <v>0.59</v>
      </c>
      <c r="AC4" s="54"/>
      <c r="AD4" s="54">
        <v>82.5</v>
      </c>
      <c r="AE4" s="54"/>
      <c r="AF4" s="55">
        <f aca="true" t="shared" si="2" ref="AF4:AF29">SUM(AG4:AJ4)</f>
        <v>3022.75</v>
      </c>
      <c r="AG4" s="54">
        <v>2045.75</v>
      </c>
      <c r="AH4" s="54"/>
      <c r="AI4" s="54">
        <v>977</v>
      </c>
      <c r="AJ4" s="54"/>
      <c r="AK4" s="56">
        <f aca="true" t="shared" si="3" ref="AK4:AK29">C4+D4+N4+O4+P4+AE4+AF4</f>
        <v>8203.81</v>
      </c>
      <c r="AL4" s="57">
        <f>Príjmy!S4</f>
        <v>8075.86</v>
      </c>
      <c r="AM4" s="58">
        <f aca="true" t="shared" si="4" ref="AM4:AM29">AL4-AK4</f>
        <v>-127.94999999999982</v>
      </c>
    </row>
    <row r="5" spans="1:39" ht="15.75" customHeight="1">
      <c r="A5" s="59">
        <v>2</v>
      </c>
      <c r="B5" s="60" t="s">
        <v>22</v>
      </c>
      <c r="C5" s="61"/>
      <c r="D5" s="62">
        <f t="shared" si="0"/>
        <v>2460.2</v>
      </c>
      <c r="E5" s="61">
        <v>1320</v>
      </c>
      <c r="F5" s="61"/>
      <c r="G5" s="61">
        <v>308.22</v>
      </c>
      <c r="H5" s="61"/>
      <c r="I5" s="61"/>
      <c r="J5" s="61">
        <v>74.99</v>
      </c>
      <c r="K5" s="61"/>
      <c r="L5" s="61">
        <v>684.99</v>
      </c>
      <c r="M5" s="61">
        <v>72</v>
      </c>
      <c r="N5" s="61"/>
      <c r="O5" s="61"/>
      <c r="P5" s="62">
        <f t="shared" si="1"/>
        <v>4198.18</v>
      </c>
      <c r="Q5" s="61">
        <v>277.3</v>
      </c>
      <c r="R5" s="61">
        <v>9.35</v>
      </c>
      <c r="S5" s="61"/>
      <c r="T5" s="61"/>
      <c r="U5" s="61">
        <v>40</v>
      </c>
      <c r="V5" s="61">
        <v>252.6</v>
      </c>
      <c r="W5" s="61">
        <v>128.49</v>
      </c>
      <c r="X5" s="61">
        <v>1698.27</v>
      </c>
      <c r="Y5" s="61">
        <v>1166.9</v>
      </c>
      <c r="Z5" s="61">
        <v>200.31</v>
      </c>
      <c r="AA5" s="61">
        <v>38.18</v>
      </c>
      <c r="AB5" s="61"/>
      <c r="AC5" s="61"/>
      <c r="AD5" s="61">
        <v>386.78</v>
      </c>
      <c r="AE5" s="61"/>
      <c r="AF5" s="62">
        <f t="shared" si="2"/>
        <v>4216.63</v>
      </c>
      <c r="AG5" s="61">
        <v>1816.97</v>
      </c>
      <c r="AH5" s="61"/>
      <c r="AI5" s="61">
        <v>2399.66</v>
      </c>
      <c r="AJ5" s="61"/>
      <c r="AK5" s="63">
        <f t="shared" si="3"/>
        <v>10875.01</v>
      </c>
      <c r="AL5" s="57">
        <f>Príjmy!S5</f>
        <v>8793.069999999998</v>
      </c>
      <c r="AM5" s="64">
        <f t="shared" si="4"/>
        <v>-2081.9400000000023</v>
      </c>
    </row>
    <row r="6" spans="1:39" ht="15.75" customHeight="1">
      <c r="A6" s="59">
        <v>3</v>
      </c>
      <c r="B6" s="60" t="s">
        <v>23</v>
      </c>
      <c r="C6" s="61"/>
      <c r="D6" s="62">
        <f t="shared" si="0"/>
        <v>62565.32000000001</v>
      </c>
      <c r="E6" s="61">
        <v>44818.18</v>
      </c>
      <c r="F6" s="61">
        <v>150.44</v>
      </c>
      <c r="G6" s="61">
        <v>100</v>
      </c>
      <c r="H6" s="61"/>
      <c r="I6" s="61">
        <v>752.39</v>
      </c>
      <c r="J6" s="61"/>
      <c r="K6" s="61"/>
      <c r="L6" s="61">
        <v>1509.08</v>
      </c>
      <c r="M6" s="61">
        <v>15235.23</v>
      </c>
      <c r="N6" s="61"/>
      <c r="O6" s="61"/>
      <c r="P6" s="62">
        <f t="shared" si="1"/>
        <v>7889.179999999999</v>
      </c>
      <c r="Q6" s="61">
        <v>135.74</v>
      </c>
      <c r="R6" s="61"/>
      <c r="S6" s="61">
        <v>80.39</v>
      </c>
      <c r="T6" s="61">
        <v>62.57</v>
      </c>
      <c r="U6" s="61">
        <v>614.89</v>
      </c>
      <c r="V6" s="61">
        <v>327.04</v>
      </c>
      <c r="W6" s="61">
        <v>390.04</v>
      </c>
      <c r="X6" s="61">
        <v>1366.68</v>
      </c>
      <c r="Y6" s="61">
        <v>2125.93</v>
      </c>
      <c r="Z6" s="61">
        <v>1004.61</v>
      </c>
      <c r="AA6" s="61">
        <v>1260.21</v>
      </c>
      <c r="AB6" s="61"/>
      <c r="AC6" s="61"/>
      <c r="AD6" s="61">
        <v>521.08</v>
      </c>
      <c r="AE6" s="61"/>
      <c r="AF6" s="62">
        <f t="shared" si="2"/>
        <v>8842.380000000001</v>
      </c>
      <c r="AG6" s="61">
        <v>6942.38</v>
      </c>
      <c r="AH6" s="61"/>
      <c r="AI6" s="61"/>
      <c r="AJ6" s="61">
        <v>1900</v>
      </c>
      <c r="AK6" s="63">
        <f t="shared" si="3"/>
        <v>79296.88</v>
      </c>
      <c r="AL6" s="57">
        <f>Príjmy!S6</f>
        <v>73511.23999999999</v>
      </c>
      <c r="AM6" s="64">
        <f t="shared" si="4"/>
        <v>-5785.640000000014</v>
      </c>
    </row>
    <row r="7" spans="1:39" ht="15.75" customHeight="1">
      <c r="A7" s="59">
        <v>4</v>
      </c>
      <c r="B7" s="60" t="s">
        <v>24</v>
      </c>
      <c r="C7" s="61"/>
      <c r="D7" s="62">
        <f t="shared" si="0"/>
        <v>6017.1399999999985</v>
      </c>
      <c r="E7" s="61">
        <v>4500.9</v>
      </c>
      <c r="F7" s="61">
        <v>1231.24</v>
      </c>
      <c r="G7" s="61"/>
      <c r="H7" s="61"/>
      <c r="I7" s="61"/>
      <c r="J7" s="61"/>
      <c r="K7" s="61">
        <v>123.15</v>
      </c>
      <c r="L7" s="61">
        <v>54.19</v>
      </c>
      <c r="M7" s="61">
        <v>107.66</v>
      </c>
      <c r="N7" s="61"/>
      <c r="O7" s="61"/>
      <c r="P7" s="62">
        <f t="shared" si="1"/>
        <v>2474.35</v>
      </c>
      <c r="Q7" s="61">
        <v>228.94</v>
      </c>
      <c r="R7" s="61"/>
      <c r="S7" s="61">
        <v>233.7</v>
      </c>
      <c r="T7" s="61"/>
      <c r="U7" s="61">
        <v>7.39</v>
      </c>
      <c r="V7" s="61">
        <v>81.04</v>
      </c>
      <c r="W7" s="61">
        <v>72.06</v>
      </c>
      <c r="X7" s="61">
        <v>946.88</v>
      </c>
      <c r="Y7" s="61"/>
      <c r="Z7" s="61">
        <v>673.7</v>
      </c>
      <c r="AA7" s="61">
        <v>43.54</v>
      </c>
      <c r="AB7" s="61"/>
      <c r="AC7" s="61"/>
      <c r="AD7" s="61">
        <v>187.1</v>
      </c>
      <c r="AE7" s="61"/>
      <c r="AF7" s="62">
        <f t="shared" si="2"/>
        <v>2759.29</v>
      </c>
      <c r="AG7" s="61">
        <v>291</v>
      </c>
      <c r="AH7" s="61">
        <v>165.9</v>
      </c>
      <c r="AI7" s="61">
        <v>2302.39</v>
      </c>
      <c r="AJ7" s="61"/>
      <c r="AK7" s="63">
        <f t="shared" si="3"/>
        <v>11250.779999999999</v>
      </c>
      <c r="AL7" s="57">
        <f>Príjmy!S7</f>
        <v>10787.49</v>
      </c>
      <c r="AM7" s="64">
        <f t="shared" si="4"/>
        <v>-463.28999999999905</v>
      </c>
    </row>
    <row r="8" spans="1:39" ht="15.75" customHeight="1">
      <c r="A8" s="59">
        <v>5</v>
      </c>
      <c r="B8" s="60" t="s">
        <v>25</v>
      </c>
      <c r="C8" s="61"/>
      <c r="D8" s="62">
        <f t="shared" si="0"/>
        <v>2800.0200000000004</v>
      </c>
      <c r="E8" s="61"/>
      <c r="F8" s="61"/>
      <c r="G8" s="61">
        <v>645.97</v>
      </c>
      <c r="H8" s="61"/>
      <c r="I8" s="61">
        <v>58.7</v>
      </c>
      <c r="J8" s="61"/>
      <c r="K8" s="61"/>
      <c r="L8" s="61">
        <v>429.4</v>
      </c>
      <c r="M8" s="61">
        <v>1665.95</v>
      </c>
      <c r="N8" s="61"/>
      <c r="O8" s="61"/>
      <c r="P8" s="62">
        <f t="shared" si="1"/>
        <v>1901.5400000000002</v>
      </c>
      <c r="Q8" s="61">
        <v>8</v>
      </c>
      <c r="R8" s="61"/>
      <c r="S8" s="61">
        <v>73.71</v>
      </c>
      <c r="T8" s="61">
        <v>2.99</v>
      </c>
      <c r="U8" s="61">
        <v>125.45</v>
      </c>
      <c r="V8" s="61">
        <v>229.58</v>
      </c>
      <c r="W8" s="61">
        <v>76.11</v>
      </c>
      <c r="X8" s="61">
        <v>616.69</v>
      </c>
      <c r="Y8" s="61">
        <v>159.4</v>
      </c>
      <c r="Z8" s="61">
        <v>373.1</v>
      </c>
      <c r="AA8" s="61">
        <v>108.57</v>
      </c>
      <c r="AB8" s="61"/>
      <c r="AC8" s="61"/>
      <c r="AD8" s="61">
        <v>127.94</v>
      </c>
      <c r="AE8" s="61"/>
      <c r="AF8" s="62">
        <f t="shared" si="2"/>
        <v>939.5</v>
      </c>
      <c r="AG8" s="61">
        <v>939.5</v>
      </c>
      <c r="AH8" s="61"/>
      <c r="AI8" s="61"/>
      <c r="AJ8" s="61"/>
      <c r="AK8" s="63">
        <f t="shared" si="3"/>
        <v>5641.06</v>
      </c>
      <c r="AL8" s="57">
        <f>Príjmy!S8</f>
        <v>50936.16</v>
      </c>
      <c r="AM8" s="64">
        <f t="shared" si="4"/>
        <v>45295.100000000006</v>
      </c>
    </row>
    <row r="9" spans="1:39" ht="15.75" customHeight="1">
      <c r="A9" s="59">
        <v>6</v>
      </c>
      <c r="B9" s="60" t="s">
        <v>26</v>
      </c>
      <c r="C9" s="61"/>
      <c r="D9" s="62">
        <f t="shared" si="0"/>
        <v>3205.4000000000005</v>
      </c>
      <c r="E9" s="61">
        <v>1492.06</v>
      </c>
      <c r="F9" s="61">
        <v>435.94</v>
      </c>
      <c r="G9" s="61"/>
      <c r="H9" s="61">
        <v>303.65</v>
      </c>
      <c r="I9" s="61">
        <v>151.17</v>
      </c>
      <c r="J9" s="61"/>
      <c r="K9" s="61"/>
      <c r="L9" s="61">
        <v>66.78</v>
      </c>
      <c r="M9" s="61">
        <v>755.8</v>
      </c>
      <c r="N9" s="61"/>
      <c r="O9" s="61"/>
      <c r="P9" s="62">
        <f t="shared" si="1"/>
        <v>2216.9300000000003</v>
      </c>
      <c r="Q9" s="61">
        <v>391.36</v>
      </c>
      <c r="R9" s="61">
        <v>28.61</v>
      </c>
      <c r="S9" s="61">
        <v>63.06</v>
      </c>
      <c r="T9" s="61">
        <v>104.21</v>
      </c>
      <c r="U9" s="61"/>
      <c r="V9" s="61"/>
      <c r="W9" s="61">
        <v>37.25</v>
      </c>
      <c r="X9" s="61">
        <v>826.26</v>
      </c>
      <c r="Y9" s="61">
        <v>417.8</v>
      </c>
      <c r="Z9" s="61">
        <v>330.08</v>
      </c>
      <c r="AA9" s="61"/>
      <c r="AB9" s="61"/>
      <c r="AC9" s="61"/>
      <c r="AD9" s="61">
        <v>18.3</v>
      </c>
      <c r="AE9" s="61"/>
      <c r="AF9" s="62">
        <f t="shared" si="2"/>
        <v>385.46999999999997</v>
      </c>
      <c r="AG9" s="61">
        <v>232.57</v>
      </c>
      <c r="AH9" s="61">
        <v>114.1</v>
      </c>
      <c r="AI9" s="61">
        <v>38.8</v>
      </c>
      <c r="AJ9" s="61"/>
      <c r="AK9" s="63">
        <f t="shared" si="3"/>
        <v>5807.800000000001</v>
      </c>
      <c r="AL9" s="57">
        <f>Príjmy!S9</f>
        <v>5592.02</v>
      </c>
      <c r="AM9" s="64">
        <f t="shared" si="4"/>
        <v>-215.78000000000065</v>
      </c>
    </row>
    <row r="10" spans="1:39" ht="15.75" customHeight="1">
      <c r="A10" s="59">
        <v>7</v>
      </c>
      <c r="B10" s="60" t="s">
        <v>27</v>
      </c>
      <c r="C10" s="61"/>
      <c r="D10" s="62">
        <f t="shared" si="0"/>
        <v>10041.269999999999</v>
      </c>
      <c r="E10" s="61">
        <v>9088.26</v>
      </c>
      <c r="F10" s="61"/>
      <c r="G10" s="61">
        <v>162.3</v>
      </c>
      <c r="H10" s="61">
        <v>92.94</v>
      </c>
      <c r="I10" s="61">
        <v>131.76</v>
      </c>
      <c r="J10" s="61"/>
      <c r="K10" s="61"/>
      <c r="L10" s="61">
        <v>204.46</v>
      </c>
      <c r="M10" s="61">
        <v>361.55</v>
      </c>
      <c r="N10" s="61"/>
      <c r="O10" s="61"/>
      <c r="P10" s="62">
        <f t="shared" si="1"/>
        <v>1649.99</v>
      </c>
      <c r="Q10" s="61">
        <v>219.4</v>
      </c>
      <c r="R10" s="61"/>
      <c r="S10" s="61">
        <v>7.74</v>
      </c>
      <c r="T10" s="61"/>
      <c r="U10" s="61"/>
      <c r="V10" s="61">
        <v>14.4</v>
      </c>
      <c r="W10" s="61">
        <v>36.96</v>
      </c>
      <c r="X10" s="61">
        <v>704.71</v>
      </c>
      <c r="Y10" s="61">
        <v>360</v>
      </c>
      <c r="Z10" s="61">
        <v>158.67</v>
      </c>
      <c r="AA10" s="61">
        <v>47.81</v>
      </c>
      <c r="AB10" s="61"/>
      <c r="AC10" s="61"/>
      <c r="AD10" s="61">
        <v>100.3</v>
      </c>
      <c r="AE10" s="61"/>
      <c r="AF10" s="62">
        <f t="shared" si="2"/>
        <v>1568.51</v>
      </c>
      <c r="AG10" s="61">
        <v>1558.51</v>
      </c>
      <c r="AH10" s="61">
        <v>10</v>
      </c>
      <c r="AI10" s="61"/>
      <c r="AJ10" s="61"/>
      <c r="AK10" s="63">
        <f t="shared" si="3"/>
        <v>13259.769999999999</v>
      </c>
      <c r="AL10" s="57">
        <f>Príjmy!S10</f>
        <v>14980.11</v>
      </c>
      <c r="AM10" s="64">
        <f t="shared" si="4"/>
        <v>1720.340000000002</v>
      </c>
    </row>
    <row r="11" spans="1:39" ht="15.75" customHeight="1">
      <c r="A11" s="59">
        <v>8</v>
      </c>
      <c r="B11" s="60" t="s">
        <v>28</v>
      </c>
      <c r="C11" s="61"/>
      <c r="D11" s="62">
        <f t="shared" si="0"/>
        <v>1834.35</v>
      </c>
      <c r="E11" s="61">
        <v>1439</v>
      </c>
      <c r="F11" s="61"/>
      <c r="G11" s="61">
        <v>171</v>
      </c>
      <c r="H11" s="61"/>
      <c r="I11" s="61"/>
      <c r="J11" s="61"/>
      <c r="K11" s="61"/>
      <c r="L11" s="61">
        <v>214.35</v>
      </c>
      <c r="M11" s="61">
        <v>10</v>
      </c>
      <c r="N11" s="61"/>
      <c r="O11" s="61"/>
      <c r="P11" s="62">
        <f t="shared" si="1"/>
        <v>940.22</v>
      </c>
      <c r="Q11" s="61"/>
      <c r="R11" s="61">
        <v>5.2</v>
      </c>
      <c r="S11" s="61">
        <v>11.72</v>
      </c>
      <c r="T11" s="61"/>
      <c r="U11" s="61">
        <v>15</v>
      </c>
      <c r="V11" s="61"/>
      <c r="W11" s="61"/>
      <c r="X11" s="61">
        <v>593.49</v>
      </c>
      <c r="Y11" s="61"/>
      <c r="Z11" s="61"/>
      <c r="AA11" s="61">
        <v>137.36</v>
      </c>
      <c r="AB11" s="61"/>
      <c r="AC11" s="61"/>
      <c r="AD11" s="61">
        <v>177.45</v>
      </c>
      <c r="AE11" s="61"/>
      <c r="AF11" s="62">
        <f t="shared" si="2"/>
        <v>296.32</v>
      </c>
      <c r="AG11" s="61">
        <v>296.32</v>
      </c>
      <c r="AH11" s="61"/>
      <c r="AI11" s="61"/>
      <c r="AJ11" s="61"/>
      <c r="AK11" s="63">
        <f t="shared" si="3"/>
        <v>3070.89</v>
      </c>
      <c r="AL11" s="57">
        <f>Príjmy!S11</f>
        <v>1785.15</v>
      </c>
      <c r="AM11" s="64">
        <f t="shared" si="4"/>
        <v>-1285.7399999999998</v>
      </c>
    </row>
    <row r="12" spans="1:39" ht="15.75" customHeight="1">
      <c r="A12" s="59">
        <v>9</v>
      </c>
      <c r="B12" s="60" t="s">
        <v>29</v>
      </c>
      <c r="C12" s="61"/>
      <c r="D12" s="62">
        <f t="shared" si="0"/>
        <v>3901.8599999999997</v>
      </c>
      <c r="E12" s="61">
        <v>2971.71</v>
      </c>
      <c r="F12" s="61">
        <v>179.98</v>
      </c>
      <c r="G12" s="61"/>
      <c r="H12" s="61">
        <v>64.47</v>
      </c>
      <c r="I12" s="61"/>
      <c r="J12" s="61"/>
      <c r="K12" s="61">
        <v>70</v>
      </c>
      <c r="L12" s="61">
        <v>315.7</v>
      </c>
      <c r="M12" s="61">
        <v>300</v>
      </c>
      <c r="N12" s="61"/>
      <c r="O12" s="61"/>
      <c r="P12" s="62">
        <f t="shared" si="1"/>
        <v>1301.82</v>
      </c>
      <c r="Q12" s="61">
        <v>29.96</v>
      </c>
      <c r="R12" s="61"/>
      <c r="S12" s="61">
        <v>8.82</v>
      </c>
      <c r="T12" s="61"/>
      <c r="U12" s="61">
        <v>275.22</v>
      </c>
      <c r="V12" s="61">
        <v>100.41</v>
      </c>
      <c r="W12" s="61"/>
      <c r="X12" s="61">
        <v>346.3</v>
      </c>
      <c r="Y12" s="61"/>
      <c r="Z12" s="61">
        <v>363.64</v>
      </c>
      <c r="AA12" s="61">
        <v>66.07</v>
      </c>
      <c r="AB12" s="61"/>
      <c r="AC12" s="61"/>
      <c r="AD12" s="61">
        <v>111.4</v>
      </c>
      <c r="AE12" s="61"/>
      <c r="AF12" s="62">
        <f t="shared" si="2"/>
        <v>2546.44</v>
      </c>
      <c r="AG12" s="61">
        <v>1238.44</v>
      </c>
      <c r="AH12" s="61">
        <v>308</v>
      </c>
      <c r="AI12" s="61"/>
      <c r="AJ12" s="61">
        <v>1000</v>
      </c>
      <c r="AK12" s="63">
        <f t="shared" si="3"/>
        <v>7750.119999999999</v>
      </c>
      <c r="AL12" s="57">
        <f>Príjmy!S12</f>
        <v>6463.02</v>
      </c>
      <c r="AM12" s="64">
        <f t="shared" si="4"/>
        <v>-1287.0999999999985</v>
      </c>
    </row>
    <row r="13" spans="1:39" ht="15.75" customHeight="1">
      <c r="A13" s="59">
        <v>10</v>
      </c>
      <c r="B13" s="60" t="s">
        <v>30</v>
      </c>
      <c r="C13" s="61"/>
      <c r="D13" s="62">
        <f t="shared" si="0"/>
        <v>4095.63</v>
      </c>
      <c r="E13" s="61"/>
      <c r="F13" s="61"/>
      <c r="G13" s="61">
        <v>900</v>
      </c>
      <c r="H13" s="61">
        <v>50.8</v>
      </c>
      <c r="I13" s="61"/>
      <c r="J13" s="61">
        <v>73.88</v>
      </c>
      <c r="K13" s="61"/>
      <c r="L13" s="61">
        <v>320.95</v>
      </c>
      <c r="M13" s="61">
        <v>2750</v>
      </c>
      <c r="N13" s="61"/>
      <c r="O13" s="61"/>
      <c r="P13" s="62">
        <f t="shared" si="1"/>
        <v>4871.69</v>
      </c>
      <c r="Q13" s="61">
        <v>1473.66</v>
      </c>
      <c r="R13" s="61"/>
      <c r="S13" s="61">
        <v>4.95</v>
      </c>
      <c r="T13" s="61"/>
      <c r="U13" s="61"/>
      <c r="V13" s="61">
        <v>1667.79</v>
      </c>
      <c r="W13" s="61">
        <v>128.12</v>
      </c>
      <c r="X13" s="61">
        <v>576</v>
      </c>
      <c r="Y13" s="61">
        <v>556.11</v>
      </c>
      <c r="Z13" s="61">
        <v>49.79</v>
      </c>
      <c r="AA13" s="61">
        <v>65.4</v>
      </c>
      <c r="AB13" s="61"/>
      <c r="AC13" s="61"/>
      <c r="AD13" s="61">
        <v>349.87</v>
      </c>
      <c r="AE13" s="61"/>
      <c r="AF13" s="62">
        <f t="shared" si="2"/>
        <v>3261.78</v>
      </c>
      <c r="AG13" s="61">
        <v>3146.78</v>
      </c>
      <c r="AH13" s="61">
        <v>115</v>
      </c>
      <c r="AI13" s="61"/>
      <c r="AJ13" s="61"/>
      <c r="AK13" s="63">
        <f t="shared" si="3"/>
        <v>12229.1</v>
      </c>
      <c r="AL13" s="57">
        <f>Príjmy!S13</f>
        <v>20491.71</v>
      </c>
      <c r="AM13" s="64">
        <f t="shared" si="4"/>
        <v>8262.609999999999</v>
      </c>
    </row>
    <row r="14" spans="1:39" ht="15.75" customHeight="1">
      <c r="A14" s="59">
        <v>11</v>
      </c>
      <c r="B14" s="60" t="s">
        <v>31</v>
      </c>
      <c r="C14" s="61"/>
      <c r="D14" s="62">
        <f t="shared" si="0"/>
        <v>7077.489999999999</v>
      </c>
      <c r="E14" s="61">
        <v>6758.48</v>
      </c>
      <c r="F14" s="61"/>
      <c r="G14" s="61">
        <v>95.4</v>
      </c>
      <c r="H14" s="61"/>
      <c r="I14" s="61"/>
      <c r="J14" s="61"/>
      <c r="K14" s="61"/>
      <c r="L14" s="61">
        <v>161.21</v>
      </c>
      <c r="M14" s="61">
        <v>62.4</v>
      </c>
      <c r="N14" s="61"/>
      <c r="O14" s="61"/>
      <c r="P14" s="62">
        <f t="shared" si="1"/>
        <v>1978.7199999999998</v>
      </c>
      <c r="Q14" s="61"/>
      <c r="R14" s="61"/>
      <c r="S14" s="61">
        <v>37.76</v>
      </c>
      <c r="T14" s="61"/>
      <c r="U14" s="61">
        <v>20.63</v>
      </c>
      <c r="V14" s="61">
        <v>897.99</v>
      </c>
      <c r="W14" s="61"/>
      <c r="X14" s="61">
        <v>307.7</v>
      </c>
      <c r="Y14" s="61"/>
      <c r="Z14" s="61">
        <v>647.12</v>
      </c>
      <c r="AA14" s="61"/>
      <c r="AB14" s="61"/>
      <c r="AC14" s="61">
        <v>0.02</v>
      </c>
      <c r="AD14" s="61">
        <v>67.5</v>
      </c>
      <c r="AE14" s="61"/>
      <c r="AF14" s="62">
        <f t="shared" si="2"/>
        <v>1511.6</v>
      </c>
      <c r="AG14" s="61">
        <v>731.6</v>
      </c>
      <c r="AH14" s="61">
        <v>180</v>
      </c>
      <c r="AI14" s="61"/>
      <c r="AJ14" s="61">
        <v>600</v>
      </c>
      <c r="AK14" s="63">
        <f t="shared" si="3"/>
        <v>10567.81</v>
      </c>
      <c r="AL14" s="57">
        <f>Príjmy!S14</f>
        <v>2427.61</v>
      </c>
      <c r="AM14" s="64">
        <f t="shared" si="4"/>
        <v>-8140.199999999999</v>
      </c>
    </row>
    <row r="15" spans="1:39" ht="15.75" customHeight="1">
      <c r="A15" s="59">
        <v>12</v>
      </c>
      <c r="B15" s="60" t="s">
        <v>32</v>
      </c>
      <c r="C15" s="61"/>
      <c r="D15" s="62">
        <f t="shared" si="0"/>
        <v>964.96</v>
      </c>
      <c r="E15" s="61">
        <v>185.2</v>
      </c>
      <c r="F15" s="61"/>
      <c r="G15" s="61">
        <v>134.02</v>
      </c>
      <c r="H15" s="61">
        <v>88.5</v>
      </c>
      <c r="I15" s="61">
        <v>11.65</v>
      </c>
      <c r="J15" s="61">
        <v>55.44</v>
      </c>
      <c r="K15" s="61"/>
      <c r="L15" s="61">
        <v>440.15</v>
      </c>
      <c r="M15" s="61">
        <v>50</v>
      </c>
      <c r="N15" s="61"/>
      <c r="O15" s="61"/>
      <c r="P15" s="62">
        <f t="shared" si="1"/>
        <v>3956.6</v>
      </c>
      <c r="Q15" s="61">
        <v>47.1</v>
      </c>
      <c r="R15" s="61"/>
      <c r="S15" s="61">
        <v>82</v>
      </c>
      <c r="T15" s="61"/>
      <c r="U15" s="61"/>
      <c r="V15" s="61">
        <v>48.33</v>
      </c>
      <c r="W15" s="61">
        <v>111.69</v>
      </c>
      <c r="X15" s="61">
        <v>1896.69</v>
      </c>
      <c r="Y15" s="61">
        <v>1182.62</v>
      </c>
      <c r="Z15" s="61">
        <v>227.02</v>
      </c>
      <c r="AA15" s="61">
        <v>42.57</v>
      </c>
      <c r="AB15" s="61"/>
      <c r="AC15" s="61"/>
      <c r="AD15" s="61">
        <v>318.58</v>
      </c>
      <c r="AE15" s="61"/>
      <c r="AF15" s="62">
        <f t="shared" si="2"/>
        <v>2668.93</v>
      </c>
      <c r="AG15" s="61">
        <v>2068.93</v>
      </c>
      <c r="AH15" s="61"/>
      <c r="AI15" s="61"/>
      <c r="AJ15" s="61">
        <v>600</v>
      </c>
      <c r="AK15" s="63">
        <f t="shared" si="3"/>
        <v>7590.49</v>
      </c>
      <c r="AL15" s="57">
        <f>Príjmy!S15</f>
        <v>15134.439999999999</v>
      </c>
      <c r="AM15" s="64">
        <f t="shared" si="4"/>
        <v>7543.949999999999</v>
      </c>
    </row>
    <row r="16" spans="1:40" ht="15.75" customHeight="1">
      <c r="A16" s="59">
        <v>13</v>
      </c>
      <c r="B16" s="60" t="s">
        <v>33</v>
      </c>
      <c r="C16" s="61"/>
      <c r="D16" s="62">
        <f t="shared" si="0"/>
        <v>380</v>
      </c>
      <c r="E16" s="61"/>
      <c r="F16" s="61"/>
      <c r="G16" s="61">
        <v>180</v>
      </c>
      <c r="H16" s="61"/>
      <c r="I16" s="61"/>
      <c r="J16" s="61"/>
      <c r="K16" s="61"/>
      <c r="L16" s="61">
        <v>200</v>
      </c>
      <c r="M16" s="61"/>
      <c r="N16" s="61"/>
      <c r="O16" s="61"/>
      <c r="P16" s="62">
        <f t="shared" si="1"/>
        <v>2384</v>
      </c>
      <c r="Q16" s="61">
        <v>82</v>
      </c>
      <c r="R16" s="61"/>
      <c r="S16" s="61"/>
      <c r="T16" s="61"/>
      <c r="U16" s="61"/>
      <c r="V16" s="61">
        <v>1088</v>
      </c>
      <c r="W16" s="61"/>
      <c r="X16" s="61">
        <v>374</v>
      </c>
      <c r="Y16" s="61">
        <v>224</v>
      </c>
      <c r="Z16" s="61">
        <v>188</v>
      </c>
      <c r="AA16" s="61">
        <v>51</v>
      </c>
      <c r="AB16" s="61"/>
      <c r="AC16" s="61"/>
      <c r="AD16" s="61">
        <v>377</v>
      </c>
      <c r="AE16" s="61"/>
      <c r="AF16" s="62">
        <f t="shared" si="2"/>
        <v>1378</v>
      </c>
      <c r="AG16" s="61">
        <v>1138</v>
      </c>
      <c r="AH16" s="61">
        <v>240</v>
      </c>
      <c r="AI16" s="61"/>
      <c r="AJ16" s="61"/>
      <c r="AK16" s="63">
        <f t="shared" si="3"/>
        <v>4142</v>
      </c>
      <c r="AL16" s="57">
        <f>Príjmy!S16</f>
        <v>8695</v>
      </c>
      <c r="AM16" s="64">
        <f t="shared" si="4"/>
        <v>4553</v>
      </c>
      <c r="AN16" s="65"/>
    </row>
    <row r="17" spans="1:40" ht="15.75" customHeight="1">
      <c r="A17" s="59">
        <v>14</v>
      </c>
      <c r="B17" s="60" t="s">
        <v>34</v>
      </c>
      <c r="C17" s="61"/>
      <c r="D17" s="62">
        <f t="shared" si="0"/>
        <v>30464.759999999995</v>
      </c>
      <c r="E17" s="61">
        <v>28917.17</v>
      </c>
      <c r="F17" s="61"/>
      <c r="G17" s="61">
        <v>199.26</v>
      </c>
      <c r="H17" s="61">
        <v>158.76</v>
      </c>
      <c r="I17" s="61"/>
      <c r="J17" s="61"/>
      <c r="K17" s="61"/>
      <c r="L17" s="61">
        <v>211.69</v>
      </c>
      <c r="M17" s="61">
        <v>977.88</v>
      </c>
      <c r="N17" s="61"/>
      <c r="O17" s="61"/>
      <c r="P17" s="62">
        <f t="shared" si="1"/>
        <v>6486.42</v>
      </c>
      <c r="Q17" s="61">
        <v>47.03</v>
      </c>
      <c r="R17" s="61"/>
      <c r="S17" s="61"/>
      <c r="T17" s="61"/>
      <c r="U17" s="61"/>
      <c r="V17" s="61">
        <v>92.1</v>
      </c>
      <c r="W17" s="61"/>
      <c r="X17" s="61">
        <v>286</v>
      </c>
      <c r="Y17" s="61"/>
      <c r="Z17" s="61">
        <v>6060.22</v>
      </c>
      <c r="AA17" s="61"/>
      <c r="AB17" s="61">
        <v>0.84</v>
      </c>
      <c r="AC17" s="61"/>
      <c r="AD17" s="61">
        <v>0.23</v>
      </c>
      <c r="AE17" s="61"/>
      <c r="AF17" s="62">
        <f t="shared" si="2"/>
        <v>1630.23</v>
      </c>
      <c r="AG17" s="61">
        <v>1621.23</v>
      </c>
      <c r="AH17" s="61">
        <v>9</v>
      </c>
      <c r="AI17" s="61"/>
      <c r="AJ17" s="61"/>
      <c r="AK17" s="63">
        <f t="shared" si="3"/>
        <v>38581.409999999996</v>
      </c>
      <c r="AL17" s="57">
        <f>Príjmy!S17</f>
        <v>3598.28</v>
      </c>
      <c r="AM17" s="64">
        <f t="shared" si="4"/>
        <v>-34983.13</v>
      </c>
      <c r="AN17" s="65"/>
    </row>
    <row r="18" spans="1:40" ht="15.75" customHeight="1">
      <c r="A18" s="59">
        <v>15</v>
      </c>
      <c r="B18" s="60" t="s">
        <v>35</v>
      </c>
      <c r="C18" s="61"/>
      <c r="D18" s="62">
        <f t="shared" si="0"/>
        <v>2462.4300000000003</v>
      </c>
      <c r="E18" s="61"/>
      <c r="F18" s="61"/>
      <c r="G18" s="61"/>
      <c r="H18" s="61"/>
      <c r="I18" s="61">
        <v>295.32</v>
      </c>
      <c r="J18" s="61">
        <v>1138.75</v>
      </c>
      <c r="K18" s="61"/>
      <c r="L18" s="61">
        <v>606.58</v>
      </c>
      <c r="M18" s="61">
        <v>421.78</v>
      </c>
      <c r="N18" s="61"/>
      <c r="O18" s="61"/>
      <c r="P18" s="62">
        <f t="shared" si="1"/>
        <v>18024.11</v>
      </c>
      <c r="Q18" s="61">
        <v>1246.34</v>
      </c>
      <c r="R18" s="61"/>
      <c r="S18" s="61">
        <v>16.3</v>
      </c>
      <c r="T18" s="61">
        <v>36.8</v>
      </c>
      <c r="U18" s="61"/>
      <c r="V18" s="61">
        <v>1383.08</v>
      </c>
      <c r="W18" s="61">
        <v>275.83</v>
      </c>
      <c r="X18" s="61">
        <v>5300.17</v>
      </c>
      <c r="Y18" s="61">
        <v>6271.34</v>
      </c>
      <c r="Z18" s="61">
        <v>2152.84</v>
      </c>
      <c r="AA18" s="61">
        <v>1285.71</v>
      </c>
      <c r="AB18" s="61"/>
      <c r="AC18" s="61"/>
      <c r="AD18" s="61">
        <v>55.7</v>
      </c>
      <c r="AE18" s="61"/>
      <c r="AF18" s="62">
        <f t="shared" si="2"/>
        <v>8975.32</v>
      </c>
      <c r="AG18" s="61">
        <v>8672.32</v>
      </c>
      <c r="AH18" s="61"/>
      <c r="AI18" s="61">
        <v>303</v>
      </c>
      <c r="AJ18" s="61"/>
      <c r="AK18" s="63">
        <f t="shared" si="3"/>
        <v>29461.86</v>
      </c>
      <c r="AL18" s="57">
        <f>Príjmy!S18</f>
        <v>32853.13</v>
      </c>
      <c r="AM18" s="64">
        <f t="shared" si="4"/>
        <v>3391.269999999997</v>
      </c>
      <c r="AN18" s="65"/>
    </row>
    <row r="19" spans="1:40" ht="15.75" customHeight="1">
      <c r="A19" s="59">
        <v>16</v>
      </c>
      <c r="B19" s="60" t="s">
        <v>36</v>
      </c>
      <c r="C19" s="61"/>
      <c r="D19" s="62">
        <f t="shared" si="0"/>
        <v>25539.81</v>
      </c>
      <c r="E19" s="61">
        <v>24666.34</v>
      </c>
      <c r="F19" s="61">
        <v>141.88</v>
      </c>
      <c r="G19" s="61">
        <v>191.4</v>
      </c>
      <c r="H19" s="61">
        <v>55</v>
      </c>
      <c r="I19" s="61"/>
      <c r="J19" s="61"/>
      <c r="K19" s="61"/>
      <c r="L19" s="61">
        <v>187.17</v>
      </c>
      <c r="M19" s="61">
        <v>298.02</v>
      </c>
      <c r="N19" s="61"/>
      <c r="O19" s="61"/>
      <c r="P19" s="62">
        <f t="shared" si="1"/>
        <v>16960.64</v>
      </c>
      <c r="Q19" s="61">
        <v>52</v>
      </c>
      <c r="R19" s="61"/>
      <c r="S19" s="61">
        <v>36.46</v>
      </c>
      <c r="T19" s="61">
        <v>10</v>
      </c>
      <c r="U19" s="61">
        <v>95.01</v>
      </c>
      <c r="V19" s="61">
        <v>9528</v>
      </c>
      <c r="W19" s="61"/>
      <c r="X19" s="61">
        <v>745.2</v>
      </c>
      <c r="Y19" s="61"/>
      <c r="Z19" s="61">
        <v>6428.57</v>
      </c>
      <c r="AA19" s="61">
        <v>65.4</v>
      </c>
      <c r="AB19" s="61"/>
      <c r="AC19" s="61"/>
      <c r="AD19" s="61"/>
      <c r="AE19" s="61"/>
      <c r="AF19" s="62">
        <f t="shared" si="2"/>
        <v>2506.54</v>
      </c>
      <c r="AG19" s="61">
        <v>2181.54</v>
      </c>
      <c r="AH19" s="61">
        <v>325</v>
      </c>
      <c r="AI19" s="61"/>
      <c r="AJ19" s="61"/>
      <c r="AK19" s="63">
        <f t="shared" si="3"/>
        <v>45006.99</v>
      </c>
      <c r="AL19" s="57">
        <f>Príjmy!S19</f>
        <v>3695.13</v>
      </c>
      <c r="AM19" s="64">
        <f t="shared" si="4"/>
        <v>-41311.86</v>
      </c>
      <c r="AN19" s="65"/>
    </row>
    <row r="20" spans="1:40" ht="15.75" customHeight="1">
      <c r="A20" s="59">
        <v>17</v>
      </c>
      <c r="B20" s="60" t="s">
        <v>37</v>
      </c>
      <c r="C20" s="61"/>
      <c r="D20" s="62">
        <f t="shared" si="0"/>
        <v>1720.3399999999997</v>
      </c>
      <c r="E20" s="61">
        <v>1266.3</v>
      </c>
      <c r="F20" s="61">
        <v>84.38</v>
      </c>
      <c r="G20" s="61">
        <v>206.17</v>
      </c>
      <c r="H20" s="61"/>
      <c r="I20" s="61"/>
      <c r="J20" s="61"/>
      <c r="K20" s="61"/>
      <c r="L20" s="61">
        <v>151.89</v>
      </c>
      <c r="M20" s="61">
        <v>11.6</v>
      </c>
      <c r="N20" s="61"/>
      <c r="O20" s="61"/>
      <c r="P20" s="62">
        <f t="shared" si="1"/>
        <v>1987</v>
      </c>
      <c r="Q20" s="61">
        <v>126.6</v>
      </c>
      <c r="R20" s="61"/>
      <c r="S20" s="61"/>
      <c r="T20" s="61"/>
      <c r="U20" s="61"/>
      <c r="V20" s="61"/>
      <c r="W20" s="61"/>
      <c r="X20" s="61">
        <v>1319.16</v>
      </c>
      <c r="Y20" s="61"/>
      <c r="Z20" s="61">
        <v>373.49</v>
      </c>
      <c r="AA20" s="61"/>
      <c r="AB20" s="61"/>
      <c r="AC20" s="61"/>
      <c r="AD20" s="61">
        <v>167.75</v>
      </c>
      <c r="AE20" s="61"/>
      <c r="AF20" s="62">
        <f t="shared" si="2"/>
        <v>1491.68</v>
      </c>
      <c r="AG20" s="61">
        <v>898.88</v>
      </c>
      <c r="AH20" s="61">
        <v>543</v>
      </c>
      <c r="AI20" s="61">
        <v>49.8</v>
      </c>
      <c r="AJ20" s="61"/>
      <c r="AK20" s="63">
        <f t="shared" si="3"/>
        <v>5199.0199999999995</v>
      </c>
      <c r="AL20" s="57">
        <f>Príjmy!S20</f>
        <v>3978.4900000000002</v>
      </c>
      <c r="AM20" s="64">
        <f t="shared" si="4"/>
        <v>-1220.5299999999993</v>
      </c>
      <c r="AN20" s="65"/>
    </row>
    <row r="21" spans="1:40" ht="15.75" customHeight="1">
      <c r="A21" s="59">
        <v>18</v>
      </c>
      <c r="B21" s="60" t="s">
        <v>38</v>
      </c>
      <c r="C21" s="61"/>
      <c r="D21" s="62">
        <f t="shared" si="0"/>
        <v>9695.86</v>
      </c>
      <c r="E21" s="61"/>
      <c r="F21" s="61">
        <v>5328.71</v>
      </c>
      <c r="G21" s="61"/>
      <c r="H21" s="61">
        <v>3351.79</v>
      </c>
      <c r="I21" s="61">
        <v>120</v>
      </c>
      <c r="J21" s="61"/>
      <c r="K21" s="61">
        <v>277.78</v>
      </c>
      <c r="L21" s="61">
        <v>331.53</v>
      </c>
      <c r="M21" s="61">
        <v>286.05</v>
      </c>
      <c r="N21" s="61"/>
      <c r="O21" s="61"/>
      <c r="P21" s="62">
        <f t="shared" si="1"/>
        <v>8825.4</v>
      </c>
      <c r="Q21" s="61">
        <v>1121.46</v>
      </c>
      <c r="R21" s="61"/>
      <c r="S21" s="61">
        <v>28.89</v>
      </c>
      <c r="T21" s="61">
        <v>33.1</v>
      </c>
      <c r="U21" s="61"/>
      <c r="V21" s="61">
        <v>245.56</v>
      </c>
      <c r="W21" s="61">
        <v>246.16</v>
      </c>
      <c r="X21" s="61">
        <v>3340</v>
      </c>
      <c r="Y21" s="61">
        <v>3641.17</v>
      </c>
      <c r="Z21" s="61"/>
      <c r="AA21" s="61">
        <v>110.56</v>
      </c>
      <c r="AB21" s="61"/>
      <c r="AC21" s="61"/>
      <c r="AD21" s="61">
        <v>58.5</v>
      </c>
      <c r="AE21" s="61"/>
      <c r="AF21" s="62">
        <f t="shared" si="2"/>
        <v>6809.92</v>
      </c>
      <c r="AG21" s="61">
        <v>6082.92</v>
      </c>
      <c r="AH21" s="61">
        <v>100</v>
      </c>
      <c r="AI21" s="61">
        <v>27</v>
      </c>
      <c r="AJ21" s="61">
        <v>600</v>
      </c>
      <c r="AK21" s="63">
        <f t="shared" si="3"/>
        <v>25331.18</v>
      </c>
      <c r="AL21" s="57">
        <f>Príjmy!S21</f>
        <v>21393.03</v>
      </c>
      <c r="AM21" s="64">
        <f t="shared" si="4"/>
        <v>-3938.1500000000015</v>
      </c>
      <c r="AN21" s="65"/>
    </row>
    <row r="22" spans="1:40" ht="15.75" customHeight="1">
      <c r="A22" s="59">
        <v>19</v>
      </c>
      <c r="B22" s="60" t="s">
        <v>39</v>
      </c>
      <c r="C22" s="61"/>
      <c r="D22" s="62">
        <f t="shared" si="0"/>
        <v>1243.5900000000001</v>
      </c>
      <c r="E22" s="61"/>
      <c r="F22" s="61"/>
      <c r="G22" s="61">
        <v>203.88</v>
      </c>
      <c r="H22" s="61">
        <v>222.65</v>
      </c>
      <c r="I22" s="61"/>
      <c r="J22" s="61"/>
      <c r="K22" s="61"/>
      <c r="L22" s="61">
        <v>140.97</v>
      </c>
      <c r="M22" s="61">
        <v>676.09</v>
      </c>
      <c r="N22" s="61"/>
      <c r="O22" s="61"/>
      <c r="P22" s="62">
        <f t="shared" si="1"/>
        <v>850.4200000000001</v>
      </c>
      <c r="Q22" s="61">
        <v>100.15</v>
      </c>
      <c r="R22" s="61"/>
      <c r="S22" s="61"/>
      <c r="T22" s="61"/>
      <c r="U22" s="61"/>
      <c r="V22" s="61">
        <v>457.14</v>
      </c>
      <c r="W22" s="61">
        <v>6.82</v>
      </c>
      <c r="X22" s="61">
        <v>118.27</v>
      </c>
      <c r="Y22" s="61"/>
      <c r="Z22" s="61">
        <v>92.72</v>
      </c>
      <c r="AA22" s="61"/>
      <c r="AB22" s="61"/>
      <c r="AC22" s="61"/>
      <c r="AD22" s="61">
        <v>75.32</v>
      </c>
      <c r="AE22" s="61"/>
      <c r="AF22" s="62">
        <f t="shared" si="2"/>
        <v>974.79</v>
      </c>
      <c r="AG22" s="61">
        <v>909.79</v>
      </c>
      <c r="AH22" s="61"/>
      <c r="AI22" s="61">
        <v>65</v>
      </c>
      <c r="AJ22" s="61"/>
      <c r="AK22" s="63">
        <f t="shared" si="3"/>
        <v>3068.8</v>
      </c>
      <c r="AL22" s="57">
        <f>Príjmy!S22</f>
        <v>2494.9</v>
      </c>
      <c r="AM22" s="64">
        <f t="shared" si="4"/>
        <v>-573.9000000000001</v>
      </c>
      <c r="AN22" s="65"/>
    </row>
    <row r="23" spans="1:40" ht="15.75" customHeight="1">
      <c r="A23" s="59">
        <v>20</v>
      </c>
      <c r="B23" s="60" t="s">
        <v>40</v>
      </c>
      <c r="C23" s="61"/>
      <c r="D23" s="62">
        <f t="shared" si="0"/>
        <v>1602.13</v>
      </c>
      <c r="E23" s="61">
        <v>150</v>
      </c>
      <c r="F23" s="61"/>
      <c r="G23" s="61">
        <v>277.37</v>
      </c>
      <c r="H23" s="61"/>
      <c r="I23" s="61"/>
      <c r="J23" s="61"/>
      <c r="K23" s="61"/>
      <c r="L23" s="61">
        <v>306.29</v>
      </c>
      <c r="M23" s="61">
        <v>868.47</v>
      </c>
      <c r="N23" s="61"/>
      <c r="O23" s="61"/>
      <c r="P23" s="62">
        <f t="shared" si="1"/>
        <v>938.91</v>
      </c>
      <c r="Q23" s="61"/>
      <c r="R23" s="61"/>
      <c r="S23" s="61">
        <v>17</v>
      </c>
      <c r="T23" s="61"/>
      <c r="U23" s="61"/>
      <c r="V23" s="61">
        <v>153.34</v>
      </c>
      <c r="W23" s="61"/>
      <c r="X23" s="61">
        <v>439.66</v>
      </c>
      <c r="Y23" s="61"/>
      <c r="Z23" s="61"/>
      <c r="AA23" s="61">
        <v>248.61</v>
      </c>
      <c r="AB23" s="61"/>
      <c r="AC23" s="61"/>
      <c r="AD23" s="61">
        <v>80.3</v>
      </c>
      <c r="AE23" s="61"/>
      <c r="AF23" s="62">
        <f t="shared" si="2"/>
        <v>890.91</v>
      </c>
      <c r="AG23" s="61">
        <v>847.11</v>
      </c>
      <c r="AH23" s="61"/>
      <c r="AI23" s="61">
        <v>43.8</v>
      </c>
      <c r="AJ23" s="61"/>
      <c r="AK23" s="63">
        <f t="shared" si="3"/>
        <v>3431.95</v>
      </c>
      <c r="AL23" s="57">
        <f>Príjmy!S23</f>
        <v>3372.84</v>
      </c>
      <c r="AM23" s="64">
        <f t="shared" si="4"/>
        <v>-59.10999999999967</v>
      </c>
      <c r="AN23" s="65"/>
    </row>
    <row r="24" spans="1:40" ht="15.75" customHeight="1">
      <c r="A24" s="59">
        <v>21</v>
      </c>
      <c r="B24" s="60" t="s">
        <v>41</v>
      </c>
      <c r="C24" s="61"/>
      <c r="D24" s="62">
        <f t="shared" si="0"/>
        <v>2888.1</v>
      </c>
      <c r="E24" s="61">
        <v>1933.6</v>
      </c>
      <c r="F24" s="61"/>
      <c r="G24" s="61">
        <v>1.5</v>
      </c>
      <c r="H24" s="61"/>
      <c r="I24" s="61">
        <v>297.21</v>
      </c>
      <c r="J24" s="61">
        <v>76.94</v>
      </c>
      <c r="K24" s="61"/>
      <c r="L24" s="61">
        <v>273.83</v>
      </c>
      <c r="M24" s="61">
        <v>305.02</v>
      </c>
      <c r="N24" s="61"/>
      <c r="O24" s="61"/>
      <c r="P24" s="62">
        <f t="shared" si="1"/>
        <v>2579.89</v>
      </c>
      <c r="Q24" s="61">
        <v>257.85</v>
      </c>
      <c r="R24" s="61"/>
      <c r="S24" s="61">
        <v>25.98</v>
      </c>
      <c r="T24" s="61"/>
      <c r="U24" s="61">
        <v>10</v>
      </c>
      <c r="V24" s="61"/>
      <c r="W24" s="61">
        <v>111.69</v>
      </c>
      <c r="X24" s="61">
        <v>574.98</v>
      </c>
      <c r="Y24" s="61">
        <v>1437.68</v>
      </c>
      <c r="Z24" s="61">
        <v>55.97</v>
      </c>
      <c r="AA24" s="61">
        <v>41.66</v>
      </c>
      <c r="AB24" s="61"/>
      <c r="AC24" s="61"/>
      <c r="AD24" s="61">
        <v>64.08</v>
      </c>
      <c r="AE24" s="61"/>
      <c r="AF24" s="62">
        <f t="shared" si="2"/>
        <v>2613.86</v>
      </c>
      <c r="AG24" s="61">
        <v>2613.86</v>
      </c>
      <c r="AH24" s="61"/>
      <c r="AI24" s="61"/>
      <c r="AJ24" s="61"/>
      <c r="AK24" s="63">
        <f t="shared" si="3"/>
        <v>8081.85</v>
      </c>
      <c r="AL24" s="57">
        <f>Príjmy!S24</f>
        <v>12026.539999999999</v>
      </c>
      <c r="AM24" s="64">
        <f t="shared" si="4"/>
        <v>3944.6899999999987</v>
      </c>
      <c r="AN24" s="65"/>
    </row>
    <row r="25" spans="1:40" ht="15.75" customHeight="1">
      <c r="A25" s="59">
        <v>22</v>
      </c>
      <c r="B25" s="60" t="s">
        <v>42</v>
      </c>
      <c r="C25" s="61"/>
      <c r="D25" s="62">
        <f t="shared" si="0"/>
        <v>1681.4099999999999</v>
      </c>
      <c r="E25" s="61"/>
      <c r="F25" s="61">
        <v>507.7</v>
      </c>
      <c r="G25" s="61">
        <v>520.38</v>
      </c>
      <c r="H25" s="61"/>
      <c r="I25" s="61"/>
      <c r="J25" s="61"/>
      <c r="K25" s="61"/>
      <c r="L25" s="61">
        <v>381.53</v>
      </c>
      <c r="M25" s="61">
        <v>271.8</v>
      </c>
      <c r="N25" s="61"/>
      <c r="O25" s="61"/>
      <c r="P25" s="62">
        <f t="shared" si="1"/>
        <v>2486.7200000000003</v>
      </c>
      <c r="Q25" s="61">
        <v>88.3</v>
      </c>
      <c r="R25" s="61"/>
      <c r="S25" s="61"/>
      <c r="T25" s="61"/>
      <c r="U25" s="61">
        <v>15.1</v>
      </c>
      <c r="V25" s="61">
        <v>558.16</v>
      </c>
      <c r="W25" s="61"/>
      <c r="X25" s="61">
        <v>966.49</v>
      </c>
      <c r="Y25" s="61">
        <v>300</v>
      </c>
      <c r="Z25" s="61">
        <v>423.87</v>
      </c>
      <c r="AA25" s="61"/>
      <c r="AB25" s="61"/>
      <c r="AC25" s="61"/>
      <c r="AD25" s="61">
        <v>134.8</v>
      </c>
      <c r="AE25" s="61"/>
      <c r="AF25" s="62">
        <f t="shared" si="2"/>
        <v>2459.1</v>
      </c>
      <c r="AG25" s="61">
        <v>1459.1</v>
      </c>
      <c r="AH25" s="61">
        <v>500</v>
      </c>
      <c r="AI25" s="61"/>
      <c r="AJ25" s="61">
        <v>500</v>
      </c>
      <c r="AK25" s="63">
        <f t="shared" si="3"/>
        <v>6627.23</v>
      </c>
      <c r="AL25" s="57">
        <f>Príjmy!S25</f>
        <v>7551.94</v>
      </c>
      <c r="AM25" s="64">
        <f t="shared" si="4"/>
        <v>924.71</v>
      </c>
      <c r="AN25" s="65"/>
    </row>
    <row r="26" spans="1:40" ht="15.75" customHeight="1">
      <c r="A26" s="59">
        <v>23</v>
      </c>
      <c r="B26" s="60" t="s">
        <v>43</v>
      </c>
      <c r="C26" s="61"/>
      <c r="D26" s="62">
        <f t="shared" si="0"/>
        <v>342.92</v>
      </c>
      <c r="E26" s="61"/>
      <c r="F26" s="61"/>
      <c r="G26" s="61">
        <v>97.54</v>
      </c>
      <c r="H26" s="61"/>
      <c r="I26" s="61"/>
      <c r="J26" s="61"/>
      <c r="K26" s="61"/>
      <c r="L26" s="61">
        <v>231.38</v>
      </c>
      <c r="M26" s="61">
        <v>14</v>
      </c>
      <c r="N26" s="61"/>
      <c r="O26" s="61"/>
      <c r="P26" s="62">
        <f t="shared" si="1"/>
        <v>637.8499999999999</v>
      </c>
      <c r="Q26" s="61"/>
      <c r="R26" s="61"/>
      <c r="S26" s="61"/>
      <c r="T26" s="61">
        <v>4.03</v>
      </c>
      <c r="U26" s="61"/>
      <c r="V26" s="61">
        <v>171.45</v>
      </c>
      <c r="W26" s="61">
        <v>23.7</v>
      </c>
      <c r="X26" s="61">
        <v>274.44</v>
      </c>
      <c r="Y26" s="61"/>
      <c r="Z26" s="61">
        <v>85.15</v>
      </c>
      <c r="AA26" s="61">
        <v>16.28</v>
      </c>
      <c r="AB26" s="61"/>
      <c r="AC26" s="61"/>
      <c r="AD26" s="61">
        <v>62.8</v>
      </c>
      <c r="AE26" s="61"/>
      <c r="AF26" s="62">
        <f t="shared" si="2"/>
        <v>1458.9099999999999</v>
      </c>
      <c r="AG26" s="61">
        <v>682.91</v>
      </c>
      <c r="AH26" s="61">
        <v>776</v>
      </c>
      <c r="AI26" s="61"/>
      <c r="AJ26" s="61"/>
      <c r="AK26" s="63">
        <f t="shared" si="3"/>
        <v>2439.68</v>
      </c>
      <c r="AL26" s="57">
        <f>Príjmy!S26</f>
        <v>2934.7999999999997</v>
      </c>
      <c r="AM26" s="64">
        <f t="shared" si="4"/>
        <v>495.1199999999999</v>
      </c>
      <c r="AN26" s="65"/>
    </row>
    <row r="27" spans="1:40" ht="15.75" customHeight="1">
      <c r="A27" s="59">
        <v>24</v>
      </c>
      <c r="B27" s="60" t="s">
        <v>44</v>
      </c>
      <c r="C27" s="61"/>
      <c r="D27" s="62">
        <f t="shared" si="0"/>
        <v>941.94</v>
      </c>
      <c r="E27" s="61"/>
      <c r="F27" s="61"/>
      <c r="G27" s="61">
        <v>300</v>
      </c>
      <c r="H27" s="61"/>
      <c r="I27" s="61">
        <v>127.5</v>
      </c>
      <c r="J27" s="61">
        <v>106.63</v>
      </c>
      <c r="K27" s="61"/>
      <c r="L27" s="61">
        <v>201.72</v>
      </c>
      <c r="M27" s="61">
        <v>206.09</v>
      </c>
      <c r="N27" s="61"/>
      <c r="O27" s="61"/>
      <c r="P27" s="62">
        <f t="shared" si="1"/>
        <v>4357.32</v>
      </c>
      <c r="Q27" s="61">
        <v>303.97</v>
      </c>
      <c r="R27" s="61"/>
      <c r="S27" s="61">
        <v>42.05</v>
      </c>
      <c r="T27" s="61"/>
      <c r="U27" s="61"/>
      <c r="V27" s="61">
        <v>348.5</v>
      </c>
      <c r="W27" s="61">
        <v>128.25</v>
      </c>
      <c r="X27" s="61">
        <v>2639.93</v>
      </c>
      <c r="Y27" s="61">
        <v>836.12</v>
      </c>
      <c r="Z27" s="61"/>
      <c r="AA27" s="61"/>
      <c r="AB27" s="61"/>
      <c r="AC27" s="61"/>
      <c r="AD27" s="61">
        <v>58.5</v>
      </c>
      <c r="AE27" s="61"/>
      <c r="AF27" s="62">
        <f t="shared" si="2"/>
        <v>2459.12</v>
      </c>
      <c r="AG27" s="61">
        <v>2459.12</v>
      </c>
      <c r="AH27" s="61"/>
      <c r="AI27" s="61"/>
      <c r="AJ27" s="61"/>
      <c r="AK27" s="63">
        <f t="shared" si="3"/>
        <v>7758.38</v>
      </c>
      <c r="AL27" s="57">
        <f>Príjmy!S27</f>
        <v>9587.5</v>
      </c>
      <c r="AM27" s="64">
        <f t="shared" si="4"/>
        <v>1829.12</v>
      </c>
      <c r="AN27" s="65"/>
    </row>
    <row r="28" spans="1:40" ht="15.75" customHeight="1">
      <c r="A28" s="59">
        <v>25</v>
      </c>
      <c r="B28" s="60" t="s">
        <v>45</v>
      </c>
      <c r="C28" s="61"/>
      <c r="D28" s="62">
        <f t="shared" si="0"/>
        <v>798.9200000000001</v>
      </c>
      <c r="E28" s="61"/>
      <c r="F28" s="61"/>
      <c r="G28" s="61">
        <v>50.03</v>
      </c>
      <c r="H28" s="61">
        <v>155.24</v>
      </c>
      <c r="I28" s="61">
        <v>471.96</v>
      </c>
      <c r="J28" s="61"/>
      <c r="K28" s="61"/>
      <c r="L28" s="61">
        <v>121.69</v>
      </c>
      <c r="M28" s="61"/>
      <c r="N28" s="61"/>
      <c r="O28" s="61"/>
      <c r="P28" s="62">
        <f t="shared" si="1"/>
        <v>4697.1</v>
      </c>
      <c r="Q28" s="61">
        <v>245.35</v>
      </c>
      <c r="R28" s="61"/>
      <c r="S28" s="61">
        <v>12.74</v>
      </c>
      <c r="T28" s="61"/>
      <c r="U28" s="61">
        <v>95.01</v>
      </c>
      <c r="V28" s="61">
        <v>31</v>
      </c>
      <c r="W28" s="61">
        <v>378.42</v>
      </c>
      <c r="X28" s="61">
        <v>759.93</v>
      </c>
      <c r="Y28" s="61">
        <v>2660.97</v>
      </c>
      <c r="Z28" s="61">
        <v>315.92</v>
      </c>
      <c r="AA28" s="61">
        <v>5.91</v>
      </c>
      <c r="AB28" s="61"/>
      <c r="AC28" s="61"/>
      <c r="AD28" s="61">
        <v>191.85</v>
      </c>
      <c r="AE28" s="61"/>
      <c r="AF28" s="62">
        <f t="shared" si="2"/>
        <v>2136.59</v>
      </c>
      <c r="AG28" s="61">
        <v>2136.59</v>
      </c>
      <c r="AH28" s="61"/>
      <c r="AI28" s="61"/>
      <c r="AJ28" s="61"/>
      <c r="AK28" s="63">
        <f t="shared" si="3"/>
        <v>7632.610000000001</v>
      </c>
      <c r="AL28" s="57">
        <f>Príjmy!S28</f>
        <v>5641.91</v>
      </c>
      <c r="AM28" s="64">
        <f t="shared" si="4"/>
        <v>-1990.7000000000007</v>
      </c>
      <c r="AN28" s="65"/>
    </row>
    <row r="29" spans="1:40" ht="15.75" customHeight="1">
      <c r="A29" s="59">
        <v>26</v>
      </c>
      <c r="B29" s="60" t="s">
        <v>46</v>
      </c>
      <c r="C29" s="61"/>
      <c r="D29" s="62">
        <f t="shared" si="0"/>
        <v>388.47</v>
      </c>
      <c r="E29" s="61">
        <v>10</v>
      </c>
      <c r="F29" s="61"/>
      <c r="G29" s="61">
        <v>108.16</v>
      </c>
      <c r="H29" s="61"/>
      <c r="I29" s="61"/>
      <c r="J29" s="61"/>
      <c r="K29" s="61">
        <v>25</v>
      </c>
      <c r="L29" s="61">
        <v>156.93</v>
      </c>
      <c r="M29" s="61">
        <v>88.38</v>
      </c>
      <c r="N29" s="61"/>
      <c r="O29" s="61"/>
      <c r="P29" s="62">
        <f t="shared" si="1"/>
        <v>895.6800000000001</v>
      </c>
      <c r="Q29" s="61"/>
      <c r="R29" s="61"/>
      <c r="S29" s="61">
        <v>10.18</v>
      </c>
      <c r="T29" s="61"/>
      <c r="U29" s="61"/>
      <c r="V29" s="61">
        <v>37.12</v>
      </c>
      <c r="W29" s="61"/>
      <c r="X29" s="61">
        <v>502.83</v>
      </c>
      <c r="Y29" s="66"/>
      <c r="Z29" s="61">
        <v>159.86</v>
      </c>
      <c r="AA29" s="61">
        <v>52.25</v>
      </c>
      <c r="AB29" s="61"/>
      <c r="AC29" s="61"/>
      <c r="AD29" s="61">
        <v>133.44</v>
      </c>
      <c r="AE29" s="61"/>
      <c r="AF29" s="62">
        <f t="shared" si="2"/>
        <v>456.39</v>
      </c>
      <c r="AG29" s="61">
        <v>438.19</v>
      </c>
      <c r="AH29" s="61">
        <v>18.2</v>
      </c>
      <c r="AI29" s="61"/>
      <c r="AJ29" s="61"/>
      <c r="AK29" s="63">
        <f t="shared" si="3"/>
        <v>1740.54</v>
      </c>
      <c r="AL29" s="57">
        <f>Príjmy!S29</f>
        <v>3334.54</v>
      </c>
      <c r="AM29" s="64">
        <f t="shared" si="4"/>
        <v>1594</v>
      </c>
      <c r="AN29" s="65"/>
    </row>
    <row r="30" spans="1:39" s="23" customFormat="1" ht="15.75" customHeight="1">
      <c r="A30" s="67"/>
      <c r="B30" s="68" t="s">
        <v>68</v>
      </c>
      <c r="C30" s="69">
        <f aca="true" t="shared" si="5" ref="C30:AM30">SUM(C3:C29)</f>
        <v>0</v>
      </c>
      <c r="D30" s="69">
        <f t="shared" si="5"/>
        <v>189138.0300000001</v>
      </c>
      <c r="E30" s="69">
        <f t="shared" si="5"/>
        <v>131837.13999999998</v>
      </c>
      <c r="F30" s="69">
        <f t="shared" si="5"/>
        <v>9354.170000000002</v>
      </c>
      <c r="G30" s="69">
        <f t="shared" si="5"/>
        <v>4974.15</v>
      </c>
      <c r="H30" s="69">
        <f t="shared" si="5"/>
        <v>4543.799999999999</v>
      </c>
      <c r="I30" s="69">
        <f t="shared" si="5"/>
        <v>2417.66</v>
      </c>
      <c r="J30" s="69">
        <f t="shared" si="5"/>
        <v>1529.17</v>
      </c>
      <c r="K30" s="69">
        <f t="shared" si="5"/>
        <v>495.92999999999995</v>
      </c>
      <c r="L30" s="69">
        <f t="shared" si="5"/>
        <v>8163.539999999999</v>
      </c>
      <c r="M30" s="69">
        <f t="shared" si="5"/>
        <v>25822.47</v>
      </c>
      <c r="N30" s="69">
        <f t="shared" si="5"/>
        <v>0</v>
      </c>
      <c r="O30" s="69">
        <f t="shared" si="5"/>
        <v>0</v>
      </c>
      <c r="P30" s="69">
        <f t="shared" si="5"/>
        <v>106648.03</v>
      </c>
      <c r="Q30" s="69">
        <f t="shared" si="5"/>
        <v>6507.060000000001</v>
      </c>
      <c r="R30" s="69">
        <f t="shared" si="5"/>
        <v>43.160000000000004</v>
      </c>
      <c r="S30" s="69">
        <f t="shared" si="5"/>
        <v>819.3999999999999</v>
      </c>
      <c r="T30" s="69">
        <f t="shared" si="5"/>
        <v>268.88</v>
      </c>
      <c r="U30" s="69">
        <f t="shared" si="5"/>
        <v>1333.7</v>
      </c>
      <c r="V30" s="69">
        <f t="shared" si="5"/>
        <v>17793.98</v>
      </c>
      <c r="W30" s="69">
        <f t="shared" si="5"/>
        <v>2155.92</v>
      </c>
      <c r="X30" s="69">
        <f t="shared" si="5"/>
        <v>28006.690000000002</v>
      </c>
      <c r="Y30" s="69">
        <f t="shared" si="5"/>
        <v>21485.05</v>
      </c>
      <c r="Z30" s="69">
        <f t="shared" si="5"/>
        <v>20585.15</v>
      </c>
      <c r="AA30" s="69">
        <f t="shared" si="5"/>
        <v>3738.52</v>
      </c>
      <c r="AB30" s="69">
        <f t="shared" si="5"/>
        <v>1.43</v>
      </c>
      <c r="AC30" s="69">
        <f t="shared" si="5"/>
        <v>0.02</v>
      </c>
      <c r="AD30" s="69">
        <f t="shared" si="5"/>
        <v>3909.0700000000006</v>
      </c>
      <c r="AE30" s="69">
        <f t="shared" si="5"/>
        <v>0</v>
      </c>
      <c r="AF30" s="69">
        <f t="shared" si="5"/>
        <v>68260.95999999999</v>
      </c>
      <c r="AG30" s="69">
        <f t="shared" si="5"/>
        <v>53450.31</v>
      </c>
      <c r="AH30" s="69">
        <f t="shared" si="5"/>
        <v>3404.2</v>
      </c>
      <c r="AI30" s="69">
        <f t="shared" si="5"/>
        <v>6206.45</v>
      </c>
      <c r="AJ30" s="69">
        <f t="shared" si="5"/>
        <v>5200</v>
      </c>
      <c r="AK30" s="69">
        <f t="shared" si="5"/>
        <v>364047.01999999996</v>
      </c>
      <c r="AL30" s="69">
        <f t="shared" si="5"/>
        <v>340135.9099999999</v>
      </c>
      <c r="AM30" s="69">
        <f t="shared" si="5"/>
        <v>-23911.110000000008</v>
      </c>
    </row>
    <row r="31" spans="3:39" s="23" customFormat="1" ht="15.75" customHeight="1">
      <c r="C31" s="24"/>
      <c r="D31" s="25">
        <f>SUM(E30:M30)</f>
        <v>189138.03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>
        <f>SUM(Q30:AD30)</f>
        <v>106648.03</v>
      </c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5">
        <f>SUM(AG30:AJ30)</f>
        <v>68260.95999999999</v>
      </c>
      <c r="AG31" s="24"/>
      <c r="AH31" s="24"/>
      <c r="AI31" s="24"/>
      <c r="AJ31" s="24"/>
      <c r="AK31" s="25">
        <f>C30+D30+N30+O30+P30+AE30+AF30</f>
        <v>364047.02</v>
      </c>
      <c r="AL31" s="24"/>
      <c r="AM31" s="24">
        <f>AL30-AK30</f>
        <v>-23911.110000000044</v>
      </c>
    </row>
    <row r="32" spans="1:39" s="28" customFormat="1" ht="15.75" customHeight="1">
      <c r="A32" s="70"/>
      <c r="B32" s="71" t="s">
        <v>48</v>
      </c>
      <c r="C32" s="72">
        <v>0</v>
      </c>
      <c r="D32" s="73">
        <f>SUM(E32:M32)</f>
        <v>1535.45</v>
      </c>
      <c r="E32" s="72">
        <v>0</v>
      </c>
      <c r="F32" s="72">
        <v>0</v>
      </c>
      <c r="G32" s="72">
        <v>773.94</v>
      </c>
      <c r="H32" s="72">
        <v>0</v>
      </c>
      <c r="I32" s="72">
        <v>480</v>
      </c>
      <c r="J32" s="72">
        <v>0</v>
      </c>
      <c r="K32" s="72">
        <v>0</v>
      </c>
      <c r="L32" s="72">
        <v>0</v>
      </c>
      <c r="M32" s="72">
        <v>281.51</v>
      </c>
      <c r="N32" s="72">
        <v>0</v>
      </c>
      <c r="O32" s="72"/>
      <c r="P32" s="73">
        <f>SUM(Q32:AD32)</f>
        <v>161.22</v>
      </c>
      <c r="Q32" s="72">
        <v>0</v>
      </c>
      <c r="R32" s="72">
        <v>0</v>
      </c>
      <c r="S32" s="72">
        <v>24.02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72">
        <v>0</v>
      </c>
      <c r="AC32" s="72">
        <v>0</v>
      </c>
      <c r="AD32" s="72">
        <v>137.2</v>
      </c>
      <c r="AE32" s="72">
        <v>0</v>
      </c>
      <c r="AF32" s="73">
        <f>SUM(AG32:AJ32)</f>
        <v>0</v>
      </c>
      <c r="AG32" s="72">
        <v>0</v>
      </c>
      <c r="AH32" s="72">
        <v>0</v>
      </c>
      <c r="AI32" s="72">
        <v>0</v>
      </c>
      <c r="AJ32" s="72">
        <v>0</v>
      </c>
      <c r="AK32" s="73">
        <f>C32+D32+N32+O32+P32+AE32+AF32</f>
        <v>1696.67</v>
      </c>
      <c r="AL32" s="73">
        <f>Príjmy!S32</f>
        <v>7657.9</v>
      </c>
      <c r="AM32" s="73">
        <f>AL32-AK32</f>
        <v>5961.23</v>
      </c>
    </row>
    <row r="33" ht="14.25"/>
    <row r="34" ht="14.25"/>
    <row r="35" ht="14.25"/>
    <row r="36" ht="19.5" customHeight="1"/>
    <row r="37" ht="9" customHeight="1"/>
    <row r="38" spans="1:39" s="28" customFormat="1" ht="17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</sheetData>
  <sheetProtection/>
  <mergeCells count="28">
    <mergeCell ref="AG2:AJ2"/>
    <mergeCell ref="AK2:AK3"/>
    <mergeCell ref="AL2:AL3"/>
    <mergeCell ref="AM2:AM3"/>
    <mergeCell ref="AA2:AA3"/>
    <mergeCell ref="AB2:AB3"/>
    <mergeCell ref="AC2:AC3"/>
    <mergeCell ref="AD2:AD3"/>
    <mergeCell ref="AE2:AE3"/>
    <mergeCell ref="AF2:AF3"/>
    <mergeCell ref="U2:U3"/>
    <mergeCell ref="V2:V3"/>
    <mergeCell ref="W2:W3"/>
    <mergeCell ref="X2:X3"/>
    <mergeCell ref="Y2:Y3"/>
    <mergeCell ref="Z2:Z3"/>
    <mergeCell ref="O2:O3"/>
    <mergeCell ref="P2:P3"/>
    <mergeCell ref="Q2:Q3"/>
    <mergeCell ref="R2:R3"/>
    <mergeCell ref="S2:S3"/>
    <mergeCell ref="T2:T3"/>
    <mergeCell ref="A2:A3"/>
    <mergeCell ref="B2:B3"/>
    <mergeCell ref="C2:C3"/>
    <mergeCell ref="D2:D3"/>
    <mergeCell ref="E2:M2"/>
    <mergeCell ref="N2:N3"/>
  </mergeCells>
  <printOptions horizontalCentered="1"/>
  <pageMargins left="0.3153543307086611" right="0.3153543307086611" top="0.7480314960629921" bottom="0.7480314960629921" header="0.354330708661417" footer="0.354330708661417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Mária Hroboňová</cp:lastModifiedBy>
  <cp:lastPrinted>2022-05-24T12:41:31Z</cp:lastPrinted>
  <dcterms:created xsi:type="dcterms:W3CDTF">2022-05-23T11:24:33Z</dcterms:created>
  <dcterms:modified xsi:type="dcterms:W3CDTF">2022-06-27T09:13:52Z</dcterms:modified>
  <cp:category/>
  <cp:version/>
  <cp:contentType/>
  <cp:contentStatus/>
  <cp:revision>23</cp:revision>
</cp:coreProperties>
</file>