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Majetok" sheetId="1" r:id="rId1"/>
    <sheet name="Príjmy" sheetId="2" r:id="rId2"/>
    <sheet name="Výdavky" sheetId="3" r:id="rId3"/>
  </sheets>
  <definedNames>
    <definedName name="_xlnm.Print_Titles" localSheetId="2">'Výdavky'!$A:$B</definedName>
  </definedNames>
  <calcPr fullCalcOnLoad="1"/>
</workbook>
</file>

<file path=xl/comments1.xml><?xml version="1.0" encoding="utf-8"?>
<comments xmlns="http://schemas.openxmlformats.org/spreadsheetml/2006/main">
  <authors>
    <author>Renata1</author>
  </authors>
  <commentList>
    <comment ref="O21" authorId="0">
      <text>
        <r>
          <rPr>
            <b/>
            <sz val="9"/>
            <rFont val="Segoe UI"/>
            <family val="2"/>
          </rPr>
          <t>kontrolné číslo - má byť rovnaké,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S21" authorId="0">
      <text>
        <r>
          <rPr>
            <b/>
            <sz val="9"/>
            <rFont val="Segoe UI"/>
            <family val="2"/>
          </rPr>
          <t xml:space="preserve">kontrolné číslo - má byť rovnaké, ako v bunke nad tým (ak nie je, tak je niekde chyba)
</t>
        </r>
        <r>
          <rPr>
            <sz val="9"/>
            <rFont val="Segoe UI"/>
            <family val="2"/>
          </rPr>
          <t xml:space="preserve">
</t>
        </r>
      </text>
    </comment>
    <comment ref="T21" authorId="0">
      <text>
        <r>
          <rPr>
            <b/>
            <sz val="9"/>
            <rFont val="Segoe UI"/>
            <family val="2"/>
          </rPr>
          <t xml:space="preserve">kontrolné číslo - má byť rovnaké, ako v bunke nad tým (ak nie je, tak je niekde chyba)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Renata1</author>
  </authors>
  <commentList>
    <comment ref="D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O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S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Renata1</author>
  </authors>
  <commentList>
    <comment ref="D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P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AF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AK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  <comment ref="AM21" authorId="0">
      <text>
        <r>
          <rPr>
            <b/>
            <sz val="9"/>
            <rFont val="Segoe UI"/>
            <family val="2"/>
          </rPr>
          <t>kontrolné číslo - má byť rovné ako v bunke nad tým (ak nie je, tak je niekde chyba)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<sst xmlns="http://schemas.openxmlformats.org/spreadsheetml/2006/main" count="139" uniqueCount="100">
  <si>
    <t>CZ</t>
  </si>
  <si>
    <t xml:space="preserve">z toho </t>
  </si>
  <si>
    <t>z toho:</t>
  </si>
  <si>
    <t>P.č.</t>
  </si>
  <si>
    <t>Dlhodobý hmotný majetok (r.20)</t>
  </si>
  <si>
    <t>SPOLU</t>
  </si>
  <si>
    <t>Dlhodobý finanačný majetok (r.21)</t>
  </si>
  <si>
    <t>Pohľadávky (r.23)</t>
  </si>
  <si>
    <t>Pôžičky (r.24)</t>
  </si>
  <si>
    <t>Zásoby (r.25)</t>
  </si>
  <si>
    <t>Peniaze (hotovosť) (r.26)</t>
  </si>
  <si>
    <t>Ceniny (r.27)</t>
  </si>
  <si>
    <t>Bankové účty    (r.28)</t>
  </si>
  <si>
    <t>Majetok celkom (r.31)</t>
  </si>
  <si>
    <t>Záväzky (r.32)</t>
  </si>
  <si>
    <t>Sociálny fond     (r.33)</t>
  </si>
  <si>
    <t>Úvery, pôžičky   (r.34)</t>
  </si>
  <si>
    <t>Záväzky celkom (r.35)</t>
  </si>
  <si>
    <t>z toho</t>
  </si>
  <si>
    <t>Príjmy z majetku (r.01)</t>
  </si>
  <si>
    <t>Dary a príspevky (r.02)</t>
  </si>
  <si>
    <t>z darov   (r.2a)</t>
  </si>
  <si>
    <t>z ofier     (r.2b)</t>
  </si>
  <si>
    <t>z cirk. príspevku (r.2c)</t>
  </si>
  <si>
    <t>z iných COJ (r.2d)</t>
  </si>
  <si>
    <t>ostatné   (r.2e)</t>
  </si>
  <si>
    <t>Príjmy z dedičstva (r.03)</t>
  </si>
  <si>
    <t>Príjmy z organ. akcií (r.04)</t>
  </si>
  <si>
    <t>Príjmy z dotácií  (r.05)</t>
  </si>
  <si>
    <t>Príjmy z predaja majetku (r.06)</t>
  </si>
  <si>
    <t>Príjmy z poskyt. služieb (r.07)</t>
  </si>
  <si>
    <t>Ostatné príjmy spolu     (r.08)</t>
  </si>
  <si>
    <t>úroky     (r.8a)</t>
  </si>
  <si>
    <t>pôžičky   (r.8b)</t>
  </si>
  <si>
    <t>ostatné (r.8c)</t>
  </si>
  <si>
    <t>Príjmy celkom (r.9)</t>
  </si>
  <si>
    <t xml:space="preserve">z toho: </t>
  </si>
  <si>
    <t>Zásoby (r.10)</t>
  </si>
  <si>
    <t>Služby spolu     (r.11)</t>
  </si>
  <si>
    <t>opravy (r.11a)</t>
  </si>
  <si>
    <t>obstaranie majetku (r.11b)</t>
  </si>
  <si>
    <t>cestovné (r.11c)</t>
  </si>
  <si>
    <t>telefón   (r.11e)</t>
  </si>
  <si>
    <t>stočné  (r.11f)</t>
  </si>
  <si>
    <t>revízie   (r.11g)</t>
  </si>
  <si>
    <t>poistky  (r.11h)</t>
  </si>
  <si>
    <t>ostatné   (r.11i)</t>
  </si>
  <si>
    <t>Mzdy   (r.12)</t>
  </si>
  <si>
    <t>Poistné fondy         (r. 13)</t>
  </si>
  <si>
    <t>časopisy  (r.14a)</t>
  </si>
  <si>
    <t>ceniny  (r.14b)</t>
  </si>
  <si>
    <t>kancel. potreby (r.14c)</t>
  </si>
  <si>
    <t>čistiace potreby (r.14d)</t>
  </si>
  <si>
    <t>PHM   (r.14e)</t>
  </si>
  <si>
    <t>ostatné    (r.14f)</t>
  </si>
  <si>
    <t>vodné   (r.14g)</t>
  </si>
  <si>
    <t>elektrická energia (r.14h)</t>
  </si>
  <si>
    <t>plyn/uhlie (r.14i)</t>
  </si>
  <si>
    <t>daň z príjmu  (r.14j)</t>
  </si>
  <si>
    <t>daň z nehnuteľ. (r.14k)</t>
  </si>
  <si>
    <t>daň zrážková (r.14l)</t>
  </si>
  <si>
    <t>úrok    (r.14m)</t>
  </si>
  <si>
    <t>poplatky  (r.14n)</t>
  </si>
  <si>
    <t>Sociálny fond      (r.15)</t>
  </si>
  <si>
    <t>Ostatné výdavky  (r.16)</t>
  </si>
  <si>
    <t>príspevok vyššej COJ (r.16a)</t>
  </si>
  <si>
    <t>príspevky iným COJ (r.16b)</t>
  </si>
  <si>
    <t>ostatné   (r.16c)</t>
  </si>
  <si>
    <t>pôžičky   (r.16d)</t>
  </si>
  <si>
    <t>Výdavky   (r.17)</t>
  </si>
  <si>
    <t>Príjmy       (r.9)</t>
  </si>
  <si>
    <t>Rozdiel príjmov a výdavkov (r.18)</t>
  </si>
  <si>
    <t>Rozdiel majetku a záväzkov (r.36)</t>
  </si>
  <si>
    <t>Dlhodobý nehm. majetok  (r.19)</t>
  </si>
  <si>
    <t>Umel. diela a kult.pam. (r.22)</t>
  </si>
  <si>
    <t>Priebežné pol.(+/-)      (r. 29)</t>
  </si>
  <si>
    <t>SPOLU CZ</t>
  </si>
  <si>
    <t xml:space="preserve">Seniorát </t>
  </si>
  <si>
    <t>reprezen.       (r.11d)</t>
  </si>
  <si>
    <t>Brezová pod Br.</t>
  </si>
  <si>
    <t>Bukovec</t>
  </si>
  <si>
    <t>Častkov</t>
  </si>
  <si>
    <t>Hlboké</t>
  </si>
  <si>
    <t>Holíč</t>
  </si>
  <si>
    <t>Kostolné</t>
  </si>
  <si>
    <t>Košariská-Priepas.</t>
  </si>
  <si>
    <t>Krajné</t>
  </si>
  <si>
    <t>Myjava</t>
  </si>
  <si>
    <t>Prietrž</t>
  </si>
  <si>
    <t>Senica</t>
  </si>
  <si>
    <t>Senica-Čáčov</t>
  </si>
  <si>
    <t>Skalica</t>
  </si>
  <si>
    <t>Sobotište</t>
  </si>
  <si>
    <t>Turá Lúka</t>
  </si>
  <si>
    <t>Vrbovce</t>
  </si>
  <si>
    <t>Prevádzková réžia              (r. 14)</t>
  </si>
  <si>
    <t>Myjavský seniorát - majetok - rok ....</t>
  </si>
  <si>
    <t>Krát.cenné pap. a ost. KFM (r.30)</t>
  </si>
  <si>
    <t>Myjavský seniorát - príjmy - rok ....</t>
  </si>
  <si>
    <t>Myjavský seniorát - výdavky - rok ...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</si>
</sst>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7FFF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17" borderId="14" xfId="0" applyFont="1" applyFill="1" applyBorder="1" applyAlignment="1">
      <alignment/>
    </xf>
    <xf numFmtId="0" fontId="27" fillId="17" borderId="15" xfId="0" applyFont="1" applyFill="1" applyBorder="1" applyAlignment="1">
      <alignment/>
    </xf>
    <xf numFmtId="0" fontId="26" fillId="13" borderId="14" xfId="0" applyFont="1" applyFill="1" applyBorder="1" applyAlignment="1">
      <alignment/>
    </xf>
    <xf numFmtId="0" fontId="27" fillId="13" borderId="15" xfId="0" applyFont="1" applyFill="1" applyBorder="1" applyAlignment="1">
      <alignment/>
    </xf>
    <xf numFmtId="0" fontId="21" fillId="0" borderId="0" xfId="0" applyFont="1" applyAlignment="1" quotePrefix="1">
      <alignment/>
    </xf>
    <xf numFmtId="0" fontId="26" fillId="7" borderId="1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164" fontId="22" fillId="0" borderId="10" xfId="0" applyNumberFormat="1" applyFont="1" applyBorder="1" applyAlignment="1" applyProtection="1">
      <alignment horizontal="right"/>
      <protection locked="0"/>
    </xf>
    <xf numFmtId="164" fontId="22" fillId="0" borderId="10" xfId="44" applyNumberFormat="1" applyFont="1" applyBorder="1" applyAlignment="1" applyProtection="1">
      <alignment horizontal="righ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164" fontId="26" fillId="33" borderId="10" xfId="44" applyNumberFormat="1" applyFont="1" applyFill="1" applyBorder="1" applyAlignment="1">
      <alignment horizontal="right"/>
      <protection/>
    </xf>
    <xf numFmtId="164" fontId="22" fillId="0" borderId="19" xfId="0" applyNumberFormat="1" applyFont="1" applyBorder="1" applyAlignment="1" applyProtection="1">
      <alignment horizontal="right"/>
      <protection locked="0"/>
    </xf>
    <xf numFmtId="164" fontId="26" fillId="33" borderId="10" xfId="0" applyNumberFormat="1" applyFont="1" applyFill="1" applyBorder="1" applyAlignment="1">
      <alignment horizontal="right"/>
    </xf>
    <xf numFmtId="164" fontId="22" fillId="2" borderId="20" xfId="0" applyNumberFormat="1" applyFont="1" applyFill="1" applyBorder="1" applyAlignment="1">
      <alignment horizontal="right"/>
    </xf>
    <xf numFmtId="164" fontId="22" fillId="0" borderId="11" xfId="0" applyNumberFormat="1" applyFont="1" applyBorder="1" applyAlignment="1" applyProtection="1">
      <alignment horizontal="right"/>
      <protection locked="0"/>
    </xf>
    <xf numFmtId="164" fontId="22" fillId="0" borderId="11" xfId="44" applyNumberFormat="1" applyFont="1" applyBorder="1" applyAlignment="1" applyProtection="1">
      <alignment horizontal="right"/>
      <protection locked="0"/>
    </xf>
    <xf numFmtId="164" fontId="22" fillId="0" borderId="11" xfId="0" applyNumberFormat="1" applyFont="1" applyBorder="1" applyAlignment="1" applyProtection="1">
      <alignment horizontal="right" wrapText="1"/>
      <protection locked="0"/>
    </xf>
    <xf numFmtId="0" fontId="26" fillId="34" borderId="21" xfId="0" applyFont="1" applyFill="1" applyBorder="1" applyAlignment="1">
      <alignment/>
    </xf>
    <xf numFmtId="0" fontId="26" fillId="34" borderId="16" xfId="0" applyFont="1" applyFill="1" applyBorder="1" applyAlignment="1">
      <alignment horizontal="left"/>
    </xf>
    <xf numFmtId="164" fontId="26" fillId="34" borderId="16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Alignment="1">
      <alignment horizontal="right"/>
    </xf>
    <xf numFmtId="164" fontId="28" fillId="0" borderId="22" xfId="0" applyNumberFormat="1" applyFont="1" applyBorder="1" applyAlignment="1">
      <alignment horizontal="right"/>
    </xf>
    <xf numFmtId="0" fontId="26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164" fontId="26" fillId="34" borderId="15" xfId="0" applyNumberFormat="1" applyFont="1" applyFill="1" applyBorder="1" applyAlignment="1" applyProtection="1">
      <alignment horizontal="right"/>
      <protection locked="0"/>
    </xf>
    <xf numFmtId="164" fontId="26" fillId="34" borderId="15" xfId="44" applyNumberFormat="1" applyFont="1" applyFill="1" applyBorder="1" applyAlignment="1">
      <alignment horizontal="right"/>
      <protection/>
    </xf>
    <xf numFmtId="164" fontId="26" fillId="34" borderId="15" xfId="0" applyNumberFormat="1" applyFont="1" applyFill="1" applyBorder="1" applyAlignment="1">
      <alignment horizontal="right"/>
    </xf>
    <xf numFmtId="164" fontId="26" fillId="34" borderId="23" xfId="0" applyNumberFormat="1" applyFont="1" applyFill="1" applyBorder="1" applyAlignment="1">
      <alignment horizontal="right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4" fontId="22" fillId="0" borderId="10" xfId="0" applyNumberFormat="1" applyFont="1" applyBorder="1" applyAlignment="1" applyProtection="1">
      <alignment horizontal="right" wrapText="1"/>
      <protection locked="0"/>
    </xf>
    <xf numFmtId="164" fontId="22" fillId="0" borderId="10" xfId="0" applyNumberFormat="1" applyFont="1" applyBorder="1" applyAlignment="1">
      <alignment horizontal="right" wrapText="1"/>
    </xf>
    <xf numFmtId="164" fontId="26" fillId="5" borderId="20" xfId="0" applyNumberFormat="1" applyFont="1" applyFill="1" applyBorder="1" applyAlignment="1">
      <alignment horizontal="right"/>
    </xf>
    <xf numFmtId="0" fontId="22" fillId="5" borderId="14" xfId="0" applyFont="1" applyFill="1" applyBorder="1" applyAlignment="1">
      <alignment/>
    </xf>
    <xf numFmtId="0" fontId="26" fillId="5" borderId="15" xfId="0" applyFont="1" applyFill="1" applyBorder="1" applyAlignment="1">
      <alignment horizontal="center"/>
    </xf>
    <xf numFmtId="164" fontId="26" fillId="5" borderId="15" xfId="0" applyNumberFormat="1" applyFont="1" applyFill="1" applyBorder="1" applyAlignment="1">
      <alignment horizontal="right"/>
    </xf>
    <xf numFmtId="164" fontId="21" fillId="0" borderId="0" xfId="0" applyNumberFormat="1" applyFont="1" applyAlignment="1">
      <alignment horizontal="right"/>
    </xf>
    <xf numFmtId="164" fontId="28" fillId="0" borderId="24" xfId="0" applyNumberFormat="1" applyFont="1" applyBorder="1" applyAlignment="1">
      <alignment horizontal="right" wrapText="1"/>
    </xf>
    <xf numFmtId="164" fontId="29" fillId="0" borderId="25" xfId="0" applyNumberFormat="1" applyFont="1" applyBorder="1" applyAlignment="1">
      <alignment horizontal="right"/>
    </xf>
    <xf numFmtId="164" fontId="26" fillId="17" borderId="15" xfId="0" applyNumberFormat="1" applyFont="1" applyFill="1" applyBorder="1" applyAlignment="1" applyProtection="1">
      <alignment horizontal="right"/>
      <protection locked="0"/>
    </xf>
    <xf numFmtId="164" fontId="26" fillId="17" borderId="15" xfId="0" applyNumberFormat="1" applyFont="1" applyFill="1" applyBorder="1" applyAlignment="1">
      <alignment horizontal="right" wrapText="1"/>
    </xf>
    <xf numFmtId="164" fontId="26" fillId="17" borderId="23" xfId="0" applyNumberFormat="1" applyFont="1" applyFill="1" applyBorder="1" applyAlignment="1">
      <alignment horizontal="right"/>
    </xf>
    <xf numFmtId="0" fontId="29" fillId="5" borderId="16" xfId="0" applyFont="1" applyFill="1" applyBorder="1" applyAlignment="1">
      <alignment horizontal="center" vertical="center" wrapText="1"/>
    </xf>
    <xf numFmtId="164" fontId="22" fillId="35" borderId="10" xfId="0" applyNumberFormat="1" applyFont="1" applyFill="1" applyBorder="1" applyAlignment="1">
      <alignment horizontal="right"/>
    </xf>
    <xf numFmtId="164" fontId="26" fillId="7" borderId="10" xfId="0" applyNumberFormat="1" applyFont="1" applyFill="1" applyBorder="1" applyAlignment="1">
      <alignment horizontal="right"/>
    </xf>
    <xf numFmtId="164" fontId="22" fillId="0" borderId="10" xfId="0" applyNumberFormat="1" applyFont="1" applyBorder="1" applyAlignment="1">
      <alignment horizontal="right"/>
    </xf>
    <xf numFmtId="164" fontId="26" fillId="35" borderId="20" xfId="0" applyNumberFormat="1" applyFont="1" applyFill="1" applyBorder="1" applyAlignment="1">
      <alignment horizontal="right"/>
    </xf>
    <xf numFmtId="164" fontId="22" fillId="35" borderId="11" xfId="0" applyNumberFormat="1" applyFont="1" applyFill="1" applyBorder="1" applyAlignment="1">
      <alignment horizontal="right"/>
    </xf>
    <xf numFmtId="164" fontId="26" fillId="7" borderId="11" xfId="0" applyNumberFormat="1" applyFont="1" applyFill="1" applyBorder="1" applyAlignment="1">
      <alignment horizontal="right"/>
    </xf>
    <xf numFmtId="164" fontId="26" fillId="35" borderId="26" xfId="0" applyNumberFormat="1" applyFont="1" applyFill="1" applyBorder="1" applyAlignment="1">
      <alignment horizontal="right"/>
    </xf>
    <xf numFmtId="0" fontId="29" fillId="7" borderId="27" xfId="0" applyFont="1" applyFill="1" applyBorder="1" applyAlignment="1">
      <alignment/>
    </xf>
    <xf numFmtId="0" fontId="29" fillId="7" borderId="14" xfId="0" applyFont="1" applyFill="1" applyBorder="1" applyAlignment="1">
      <alignment horizontal="center"/>
    </xf>
    <xf numFmtId="164" fontId="29" fillId="7" borderId="15" xfId="0" applyNumberFormat="1" applyFont="1" applyFill="1" applyBorder="1" applyAlignment="1">
      <alignment horizontal="right"/>
    </xf>
    <xf numFmtId="164" fontId="28" fillId="0" borderId="28" xfId="0" applyNumberFormat="1" applyFont="1" applyBorder="1" applyAlignment="1">
      <alignment horizontal="right"/>
    </xf>
    <xf numFmtId="164" fontId="26" fillId="13" borderId="15" xfId="0" applyNumberFormat="1" applyFont="1" applyFill="1" applyBorder="1" applyAlignment="1" applyProtection="1">
      <alignment horizontal="right"/>
      <protection locked="0"/>
    </xf>
    <xf numFmtId="164" fontId="26" fillId="13" borderId="15" xfId="0" applyNumberFormat="1" applyFont="1" applyFill="1" applyBorder="1" applyAlignment="1">
      <alignment horizontal="right"/>
    </xf>
    <xf numFmtId="164" fontId="26" fillId="13" borderId="23" xfId="0" applyNumberFormat="1" applyFont="1" applyFill="1" applyBorder="1" applyAlignment="1">
      <alignment horizontal="right"/>
    </xf>
    <xf numFmtId="0" fontId="29" fillId="2" borderId="29" xfId="44" applyFont="1" applyFill="1" applyBorder="1" applyAlignment="1">
      <alignment horizontal="center" vertical="center" wrapText="1"/>
      <protection/>
    </xf>
    <xf numFmtId="0" fontId="29" fillId="2" borderId="1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9" fillId="2" borderId="30" xfId="44" applyFont="1" applyFill="1" applyBorder="1" applyAlignment="1">
      <alignment horizontal="center" vertical="center" wrapText="1"/>
      <protection/>
    </xf>
    <xf numFmtId="0" fontId="29" fillId="2" borderId="31" xfId="44" applyFont="1" applyFill="1" applyBorder="1" applyAlignment="1">
      <alignment horizontal="center" vertical="center" wrapText="1"/>
      <protection/>
    </xf>
    <xf numFmtId="0" fontId="26" fillId="2" borderId="32" xfId="44" applyFont="1" applyFill="1" applyBorder="1" applyAlignment="1">
      <alignment horizontal="center" vertical="center"/>
      <protection/>
    </xf>
    <xf numFmtId="0" fontId="26" fillId="2" borderId="33" xfId="44" applyFont="1" applyFill="1" applyBorder="1" applyAlignment="1">
      <alignment horizontal="center" vertical="center"/>
      <protection/>
    </xf>
    <xf numFmtId="49" fontId="29" fillId="2" borderId="29" xfId="44" applyNumberFormat="1" applyFont="1" applyFill="1" applyBorder="1" applyAlignment="1">
      <alignment horizontal="center" vertical="center" wrapText="1" shrinkToFit="1"/>
      <protection/>
    </xf>
    <xf numFmtId="49" fontId="29" fillId="2" borderId="16" xfId="44" applyNumberFormat="1" applyFont="1" applyFill="1" applyBorder="1" applyAlignment="1">
      <alignment horizontal="center" vertical="center" wrapText="1" shrinkToFit="1"/>
      <protection/>
    </xf>
    <xf numFmtId="0" fontId="29" fillId="2" borderId="29" xfId="44" applyNumberFormat="1" applyFont="1" applyFill="1" applyBorder="1" applyAlignment="1">
      <alignment horizontal="center" vertical="center" wrapText="1"/>
      <protection/>
    </xf>
    <xf numFmtId="0" fontId="29" fillId="2" borderId="16" xfId="0" applyNumberFormat="1" applyFont="1" applyFill="1" applyBorder="1" applyAlignment="1">
      <alignment horizontal="center" vertical="center" wrapText="1"/>
    </xf>
    <xf numFmtId="0" fontId="29" fillId="2" borderId="34" xfId="44" applyFont="1" applyFill="1" applyBorder="1" applyAlignment="1">
      <alignment horizontal="center" vertical="center" wrapText="1"/>
      <protection/>
    </xf>
    <xf numFmtId="0" fontId="29" fillId="2" borderId="35" xfId="0" applyFont="1" applyFill="1" applyBorder="1" applyAlignment="1">
      <alignment horizontal="center" vertical="center" wrapText="1"/>
    </xf>
    <xf numFmtId="0" fontId="26" fillId="2" borderId="36" xfId="44" applyFont="1" applyFill="1" applyBorder="1" applyAlignment="1">
      <alignment horizontal="center" vertical="center" wrapText="1"/>
      <protection/>
    </xf>
    <xf numFmtId="0" fontId="26" fillId="2" borderId="37" xfId="44" applyFont="1" applyFill="1" applyBorder="1" applyAlignment="1">
      <alignment horizontal="center" vertical="center" wrapText="1"/>
      <protection/>
    </xf>
    <xf numFmtId="0" fontId="29" fillId="5" borderId="29" xfId="0" applyFont="1" applyFill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center" vertical="center" wrapText="1"/>
    </xf>
    <xf numFmtId="0" fontId="26" fillId="5" borderId="32" xfId="44" applyFont="1" applyFill="1" applyBorder="1" applyAlignment="1">
      <alignment horizontal="center" vertical="center"/>
      <protection/>
    </xf>
    <xf numFmtId="0" fontId="26" fillId="5" borderId="33" xfId="44" applyFont="1" applyFill="1" applyBorder="1" applyAlignment="1">
      <alignment horizontal="center" vertical="center"/>
      <protection/>
    </xf>
    <xf numFmtId="0" fontId="26" fillId="5" borderId="38" xfId="44" applyFont="1" applyFill="1" applyBorder="1" applyAlignment="1">
      <alignment horizontal="center" vertical="center" wrapText="1"/>
      <protection/>
    </xf>
    <xf numFmtId="0" fontId="26" fillId="5" borderId="39" xfId="44" applyFont="1" applyFill="1" applyBorder="1" applyAlignment="1">
      <alignment horizontal="center" vertical="center" wrapText="1"/>
      <protection/>
    </xf>
    <xf numFmtId="0" fontId="29" fillId="5" borderId="29" xfId="0" applyFont="1" applyFill="1" applyBorder="1" applyAlignment="1">
      <alignment horizontal="center" vertical="center"/>
    </xf>
    <xf numFmtId="0" fontId="29" fillId="5" borderId="34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8" fillId="5" borderId="29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40" xfId="44" applyFont="1" applyFill="1" applyBorder="1" applyAlignment="1">
      <alignment horizontal="center" vertical="center"/>
      <protection/>
    </xf>
    <xf numFmtId="0" fontId="26" fillId="7" borderId="21" xfId="44" applyFont="1" applyFill="1" applyBorder="1" applyAlignment="1">
      <alignment horizontal="center" vertical="center"/>
      <protection/>
    </xf>
    <xf numFmtId="0" fontId="26" fillId="7" borderId="29" xfId="44" applyFont="1" applyFill="1" applyBorder="1" applyAlignment="1">
      <alignment horizontal="center" vertical="center" wrapText="1"/>
      <protection/>
    </xf>
    <xf numFmtId="0" fontId="26" fillId="7" borderId="16" xfId="44" applyFont="1" applyFill="1" applyBorder="1" applyAlignment="1">
      <alignment horizontal="center" vertical="center" wrapText="1"/>
      <protection/>
    </xf>
    <xf numFmtId="0" fontId="26" fillId="7" borderId="29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T16" sqref="T16"/>
    </sheetView>
  </sheetViews>
  <sheetFormatPr defaultColWidth="8.7109375" defaultRowHeight="15"/>
  <cols>
    <col min="1" max="1" width="4.140625" style="1" customWidth="1"/>
    <col min="2" max="2" width="14.7109375" style="1" customWidth="1"/>
    <col min="3" max="3" width="6.57421875" style="1" customWidth="1"/>
    <col min="4" max="4" width="8.140625" style="1" customWidth="1"/>
    <col min="5" max="5" width="7.28125" style="1" customWidth="1"/>
    <col min="6" max="6" width="6.8515625" style="1" customWidth="1"/>
    <col min="7" max="7" width="7.140625" style="1" customWidth="1"/>
    <col min="8" max="8" width="6.7109375" style="1" customWidth="1"/>
    <col min="9" max="9" width="5.57421875" style="1" customWidth="1"/>
    <col min="10" max="10" width="8.140625" style="1" customWidth="1"/>
    <col min="11" max="11" width="6.7109375" style="1" customWidth="1"/>
    <col min="12" max="12" width="10.00390625" style="1" customWidth="1"/>
    <col min="13" max="13" width="7.8515625" style="1" customWidth="1"/>
    <col min="14" max="14" width="6.8515625" style="1" customWidth="1"/>
    <col min="15" max="15" width="10.00390625" style="1" customWidth="1"/>
    <col min="16" max="16" width="7.00390625" style="1" customWidth="1"/>
    <col min="17" max="17" width="6.421875" style="1" customWidth="1"/>
    <col min="18" max="18" width="7.57421875" style="1" customWidth="1"/>
    <col min="19" max="19" width="7.8515625" style="1" customWidth="1"/>
    <col min="20" max="20" width="9.8515625" style="6" customWidth="1"/>
    <col min="21" max="16384" width="8.7109375" style="1" customWidth="1"/>
  </cols>
  <sheetData>
    <row r="1" spans="2:6" ht="16.5" thickBot="1">
      <c r="B1" s="39" t="s">
        <v>96</v>
      </c>
      <c r="C1" s="40"/>
      <c r="D1" s="40"/>
      <c r="E1" s="40"/>
      <c r="F1" s="40"/>
    </row>
    <row r="2" spans="1:20" ht="23.25" customHeight="1">
      <c r="A2" s="73" t="s">
        <v>3</v>
      </c>
      <c r="B2" s="81" t="s">
        <v>0</v>
      </c>
      <c r="C2" s="75" t="s">
        <v>73</v>
      </c>
      <c r="D2" s="68" t="s">
        <v>4</v>
      </c>
      <c r="E2" s="77" t="s">
        <v>6</v>
      </c>
      <c r="F2" s="71" t="s">
        <v>74</v>
      </c>
      <c r="G2" s="68" t="s">
        <v>7</v>
      </c>
      <c r="H2" s="68" t="s">
        <v>8</v>
      </c>
      <c r="I2" s="68" t="s">
        <v>9</v>
      </c>
      <c r="J2" s="68" t="s">
        <v>10</v>
      </c>
      <c r="K2" s="68" t="s">
        <v>11</v>
      </c>
      <c r="L2" s="68" t="s">
        <v>12</v>
      </c>
      <c r="M2" s="68" t="s">
        <v>75</v>
      </c>
      <c r="N2" s="68" t="s">
        <v>97</v>
      </c>
      <c r="O2" s="68" t="s">
        <v>13</v>
      </c>
      <c r="P2" s="68" t="s">
        <v>14</v>
      </c>
      <c r="Q2" s="68" t="s">
        <v>15</v>
      </c>
      <c r="R2" s="68" t="s">
        <v>16</v>
      </c>
      <c r="S2" s="68" t="s">
        <v>17</v>
      </c>
      <c r="T2" s="79" t="s">
        <v>72</v>
      </c>
    </row>
    <row r="3" spans="1:20" ht="35.25" customHeight="1" thickBot="1">
      <c r="A3" s="74"/>
      <c r="B3" s="82"/>
      <c r="C3" s="76"/>
      <c r="D3" s="70"/>
      <c r="E3" s="78"/>
      <c r="F3" s="72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69"/>
      <c r="T3" s="80"/>
    </row>
    <row r="4" spans="1:20" ht="18" customHeight="1">
      <c r="A4" s="4">
        <v>1</v>
      </c>
      <c r="B4" s="2" t="s">
        <v>79</v>
      </c>
      <c r="C4" s="16"/>
      <c r="D4" s="17"/>
      <c r="E4" s="16"/>
      <c r="F4" s="18"/>
      <c r="G4" s="17">
        <v>6508.72</v>
      </c>
      <c r="H4" s="16"/>
      <c r="I4" s="16"/>
      <c r="J4" s="16">
        <v>3723.28</v>
      </c>
      <c r="K4" s="16"/>
      <c r="L4" s="16">
        <v>35106.15</v>
      </c>
      <c r="M4" s="16"/>
      <c r="N4" s="18"/>
      <c r="O4" s="19">
        <f>SUM(C4:N4)</f>
        <v>45338.15</v>
      </c>
      <c r="P4" s="20">
        <v>1446.09</v>
      </c>
      <c r="Q4" s="16"/>
      <c r="R4" s="18"/>
      <c r="S4" s="21">
        <f>SUM(P4:R4)</f>
        <v>1446.09</v>
      </c>
      <c r="T4" s="22">
        <f aca="true" t="shared" si="0" ref="T4:T19">SUM(O4-S4)</f>
        <v>43892.060000000005</v>
      </c>
    </row>
    <row r="5" spans="1:20" ht="18" customHeight="1">
      <c r="A5" s="5">
        <v>2</v>
      </c>
      <c r="B5" s="3" t="s">
        <v>80</v>
      </c>
      <c r="C5" s="23"/>
      <c r="D5" s="24"/>
      <c r="E5" s="23"/>
      <c r="F5" s="23"/>
      <c r="G5" s="24"/>
      <c r="H5" s="23"/>
      <c r="I5" s="23"/>
      <c r="J5" s="23">
        <v>451</v>
      </c>
      <c r="K5" s="23"/>
      <c r="L5" s="23">
        <v>6380</v>
      </c>
      <c r="M5" s="23"/>
      <c r="N5" s="23"/>
      <c r="O5" s="19">
        <f aca="true" t="shared" si="1" ref="O5:O19">SUM(C5:N5)</f>
        <v>6831</v>
      </c>
      <c r="P5" s="23"/>
      <c r="Q5" s="23"/>
      <c r="R5" s="23"/>
      <c r="S5" s="21">
        <f aca="true" t="shared" si="2" ref="S5:S19">SUM(P5:R5)</f>
        <v>0</v>
      </c>
      <c r="T5" s="22">
        <f t="shared" si="0"/>
        <v>6831</v>
      </c>
    </row>
    <row r="6" spans="1:20" ht="18" customHeight="1">
      <c r="A6" s="5">
        <v>3</v>
      </c>
      <c r="B6" s="3" t="s">
        <v>81</v>
      </c>
      <c r="C6" s="23"/>
      <c r="D6" s="24"/>
      <c r="E6" s="23"/>
      <c r="F6" s="23"/>
      <c r="G6" s="24"/>
      <c r="H6" s="23"/>
      <c r="I6" s="23"/>
      <c r="J6" s="23">
        <v>1732.28</v>
      </c>
      <c r="K6" s="23"/>
      <c r="L6" s="23">
        <v>14377.55</v>
      </c>
      <c r="M6" s="23"/>
      <c r="N6" s="23"/>
      <c r="O6" s="19">
        <f t="shared" si="1"/>
        <v>16109.83</v>
      </c>
      <c r="P6" s="23"/>
      <c r="Q6" s="23"/>
      <c r="R6" s="23"/>
      <c r="S6" s="21">
        <f t="shared" si="2"/>
        <v>0</v>
      </c>
      <c r="T6" s="22">
        <f t="shared" si="0"/>
        <v>16109.83</v>
      </c>
    </row>
    <row r="7" spans="1:20" ht="18" customHeight="1">
      <c r="A7" s="5">
        <v>4</v>
      </c>
      <c r="B7" s="3" t="s">
        <v>82</v>
      </c>
      <c r="C7" s="25"/>
      <c r="D7" s="24"/>
      <c r="E7" s="23"/>
      <c r="F7" s="23"/>
      <c r="G7" s="24"/>
      <c r="H7" s="23"/>
      <c r="I7" s="23"/>
      <c r="J7" s="23">
        <v>684.88</v>
      </c>
      <c r="K7" s="23"/>
      <c r="L7" s="23">
        <v>5653.05</v>
      </c>
      <c r="M7" s="23"/>
      <c r="N7" s="23"/>
      <c r="O7" s="19">
        <f t="shared" si="1"/>
        <v>6337.93</v>
      </c>
      <c r="P7" s="23"/>
      <c r="Q7" s="23"/>
      <c r="R7" s="23"/>
      <c r="S7" s="21">
        <f t="shared" si="2"/>
        <v>0</v>
      </c>
      <c r="T7" s="22">
        <f t="shared" si="0"/>
        <v>6337.93</v>
      </c>
    </row>
    <row r="8" spans="1:20" ht="18" customHeight="1">
      <c r="A8" s="5">
        <v>5</v>
      </c>
      <c r="B8" s="3" t="s">
        <v>83</v>
      </c>
      <c r="C8" s="23"/>
      <c r="D8" s="24"/>
      <c r="E8" s="23"/>
      <c r="F8" s="23"/>
      <c r="G8" s="24"/>
      <c r="H8" s="23"/>
      <c r="I8" s="23"/>
      <c r="J8" s="23">
        <v>541</v>
      </c>
      <c r="K8" s="23"/>
      <c r="L8" s="23">
        <v>9589</v>
      </c>
      <c r="M8" s="23"/>
      <c r="N8" s="23"/>
      <c r="O8" s="19">
        <f t="shared" si="1"/>
        <v>10130</v>
      </c>
      <c r="P8" s="23"/>
      <c r="Q8" s="23"/>
      <c r="R8" s="23"/>
      <c r="S8" s="21">
        <f t="shared" si="2"/>
        <v>0</v>
      </c>
      <c r="T8" s="22">
        <f t="shared" si="0"/>
        <v>10130</v>
      </c>
    </row>
    <row r="9" spans="1:20" ht="18" customHeight="1">
      <c r="A9" s="5">
        <v>6</v>
      </c>
      <c r="B9" s="3" t="s">
        <v>84</v>
      </c>
      <c r="C9" s="23"/>
      <c r="D9" s="24"/>
      <c r="E9" s="23"/>
      <c r="F9" s="23"/>
      <c r="G9" s="24"/>
      <c r="H9" s="23"/>
      <c r="I9" s="23"/>
      <c r="J9" s="23">
        <v>151.47</v>
      </c>
      <c r="K9" s="23"/>
      <c r="L9" s="23">
        <v>112695.18</v>
      </c>
      <c r="M9" s="23"/>
      <c r="N9" s="23"/>
      <c r="O9" s="19">
        <f t="shared" si="1"/>
        <v>112846.65</v>
      </c>
      <c r="P9" s="23"/>
      <c r="Q9" s="23"/>
      <c r="R9" s="23"/>
      <c r="S9" s="21">
        <f t="shared" si="2"/>
        <v>0</v>
      </c>
      <c r="T9" s="22">
        <f t="shared" si="0"/>
        <v>112846.65</v>
      </c>
    </row>
    <row r="10" spans="1:20" ht="18" customHeight="1">
      <c r="A10" s="5">
        <v>7</v>
      </c>
      <c r="B10" s="3" t="s">
        <v>85</v>
      </c>
      <c r="C10" s="23"/>
      <c r="D10" s="24"/>
      <c r="E10" s="23"/>
      <c r="F10" s="23"/>
      <c r="G10" s="24"/>
      <c r="H10" s="23"/>
      <c r="I10" s="23"/>
      <c r="J10" s="23">
        <v>169</v>
      </c>
      <c r="K10" s="23"/>
      <c r="L10" s="23">
        <v>1413</v>
      </c>
      <c r="M10" s="23"/>
      <c r="N10" s="23"/>
      <c r="O10" s="19">
        <f t="shared" si="1"/>
        <v>1582</v>
      </c>
      <c r="P10" s="23"/>
      <c r="Q10" s="23"/>
      <c r="R10" s="23"/>
      <c r="S10" s="21">
        <f t="shared" si="2"/>
        <v>0</v>
      </c>
      <c r="T10" s="22">
        <f t="shared" si="0"/>
        <v>1582</v>
      </c>
    </row>
    <row r="11" spans="1:20" ht="18" customHeight="1">
      <c r="A11" s="5">
        <v>8</v>
      </c>
      <c r="B11" s="3" t="s">
        <v>86</v>
      </c>
      <c r="C11" s="23"/>
      <c r="D11" s="24"/>
      <c r="E11" s="23"/>
      <c r="F11" s="23"/>
      <c r="G11" s="24"/>
      <c r="H11" s="23"/>
      <c r="I11" s="23"/>
      <c r="J11" s="23">
        <v>7966.64</v>
      </c>
      <c r="K11" s="23"/>
      <c r="L11" s="23">
        <v>4906.56</v>
      </c>
      <c r="M11" s="23"/>
      <c r="N11" s="23"/>
      <c r="O11" s="19">
        <f t="shared" si="1"/>
        <v>12873.2</v>
      </c>
      <c r="P11" s="23"/>
      <c r="Q11" s="23"/>
      <c r="R11" s="23"/>
      <c r="S11" s="21">
        <f t="shared" si="2"/>
        <v>0</v>
      </c>
      <c r="T11" s="22">
        <f t="shared" si="0"/>
        <v>12873.2</v>
      </c>
    </row>
    <row r="12" spans="1:20" ht="18" customHeight="1">
      <c r="A12" s="5">
        <v>9</v>
      </c>
      <c r="B12" s="3" t="s">
        <v>87</v>
      </c>
      <c r="C12" s="23"/>
      <c r="D12" s="24"/>
      <c r="E12" s="23"/>
      <c r="F12" s="23"/>
      <c r="G12" s="24"/>
      <c r="H12" s="23"/>
      <c r="I12" s="23"/>
      <c r="J12" s="23">
        <v>2806</v>
      </c>
      <c r="K12" s="23"/>
      <c r="L12" s="23">
        <v>4755</v>
      </c>
      <c r="M12" s="23"/>
      <c r="N12" s="23"/>
      <c r="O12" s="19">
        <f t="shared" si="1"/>
        <v>7561</v>
      </c>
      <c r="P12" s="23">
        <v>3359</v>
      </c>
      <c r="Q12" s="23"/>
      <c r="R12" s="23"/>
      <c r="S12" s="21">
        <f t="shared" si="2"/>
        <v>3359</v>
      </c>
      <c r="T12" s="22">
        <f t="shared" si="0"/>
        <v>4202</v>
      </c>
    </row>
    <row r="13" spans="1:20" ht="18" customHeight="1">
      <c r="A13" s="5">
        <v>10</v>
      </c>
      <c r="B13" s="3" t="s">
        <v>88</v>
      </c>
      <c r="C13" s="23"/>
      <c r="D13" s="24"/>
      <c r="E13" s="23"/>
      <c r="F13" s="23"/>
      <c r="G13" s="24"/>
      <c r="H13" s="23"/>
      <c r="I13" s="23"/>
      <c r="J13" s="23">
        <v>793.78</v>
      </c>
      <c r="K13" s="23"/>
      <c r="L13" s="23">
        <v>12725.75</v>
      </c>
      <c r="M13" s="23"/>
      <c r="N13" s="23"/>
      <c r="O13" s="19">
        <f t="shared" si="1"/>
        <v>13519.53</v>
      </c>
      <c r="P13" s="23"/>
      <c r="Q13" s="23"/>
      <c r="R13" s="23"/>
      <c r="S13" s="21">
        <f t="shared" si="2"/>
        <v>0</v>
      </c>
      <c r="T13" s="22">
        <f t="shared" si="0"/>
        <v>13519.53</v>
      </c>
    </row>
    <row r="14" spans="1:20" ht="18" customHeight="1">
      <c r="A14" s="5">
        <v>11</v>
      </c>
      <c r="B14" s="3" t="s">
        <v>89</v>
      </c>
      <c r="C14" s="23"/>
      <c r="D14" s="24"/>
      <c r="E14" s="23"/>
      <c r="F14" s="23"/>
      <c r="G14" s="24"/>
      <c r="H14" s="23"/>
      <c r="I14" s="23"/>
      <c r="J14" s="23">
        <v>742.43</v>
      </c>
      <c r="K14" s="23"/>
      <c r="L14" s="23">
        <v>16282.97</v>
      </c>
      <c r="M14" s="23"/>
      <c r="N14" s="23"/>
      <c r="O14" s="19">
        <f t="shared" si="1"/>
        <v>17025.399999999998</v>
      </c>
      <c r="P14" s="23"/>
      <c r="Q14" s="23"/>
      <c r="R14" s="23"/>
      <c r="S14" s="21">
        <f t="shared" si="2"/>
        <v>0</v>
      </c>
      <c r="T14" s="22">
        <f t="shared" si="0"/>
        <v>17025.399999999998</v>
      </c>
    </row>
    <row r="15" spans="1:24" ht="18" customHeight="1">
      <c r="A15" s="5">
        <v>12</v>
      </c>
      <c r="B15" s="3" t="s">
        <v>90</v>
      </c>
      <c r="C15" s="23"/>
      <c r="D15" s="24"/>
      <c r="E15" s="23"/>
      <c r="F15" s="23"/>
      <c r="G15" s="24"/>
      <c r="H15" s="23"/>
      <c r="I15" s="23"/>
      <c r="J15" s="23">
        <v>2769</v>
      </c>
      <c r="K15" s="23"/>
      <c r="L15" s="23">
        <v>1686</v>
      </c>
      <c r="M15" s="23"/>
      <c r="N15" s="23"/>
      <c r="O15" s="19">
        <f t="shared" si="1"/>
        <v>4455</v>
      </c>
      <c r="P15" s="23"/>
      <c r="Q15" s="23"/>
      <c r="R15" s="23"/>
      <c r="S15" s="21">
        <f t="shared" si="2"/>
        <v>0</v>
      </c>
      <c r="T15" s="22">
        <f t="shared" si="0"/>
        <v>4455</v>
      </c>
      <c r="X15" s="13"/>
    </row>
    <row r="16" spans="1:20" ht="18" customHeight="1">
      <c r="A16" s="5">
        <v>13</v>
      </c>
      <c r="B16" s="3" t="s">
        <v>91</v>
      </c>
      <c r="C16" s="23"/>
      <c r="D16" s="24"/>
      <c r="E16" s="23"/>
      <c r="F16" s="23"/>
      <c r="G16" s="24"/>
      <c r="H16" s="23"/>
      <c r="I16" s="23"/>
      <c r="J16" s="23">
        <v>9786.04</v>
      </c>
      <c r="K16" s="23"/>
      <c r="L16" s="23">
        <v>39466.31</v>
      </c>
      <c r="M16" s="23"/>
      <c r="N16" s="23"/>
      <c r="O16" s="19">
        <f t="shared" si="1"/>
        <v>49252.35</v>
      </c>
      <c r="P16" s="23"/>
      <c r="Q16" s="23"/>
      <c r="R16" s="23"/>
      <c r="S16" s="21">
        <f t="shared" si="2"/>
        <v>0</v>
      </c>
      <c r="T16" s="22">
        <f t="shared" si="0"/>
        <v>49252.35</v>
      </c>
    </row>
    <row r="17" spans="1:20" ht="18" customHeight="1">
      <c r="A17" s="5">
        <v>14</v>
      </c>
      <c r="B17" s="3" t="s">
        <v>92</v>
      </c>
      <c r="C17" s="23"/>
      <c r="D17" s="24"/>
      <c r="E17" s="23"/>
      <c r="F17" s="23"/>
      <c r="G17" s="24"/>
      <c r="H17" s="23"/>
      <c r="I17" s="23"/>
      <c r="J17" s="23">
        <v>2152.65</v>
      </c>
      <c r="K17" s="23"/>
      <c r="L17" s="23">
        <v>60374.52</v>
      </c>
      <c r="M17" s="23"/>
      <c r="N17" s="23"/>
      <c r="O17" s="19">
        <f t="shared" si="1"/>
        <v>62527.17</v>
      </c>
      <c r="P17" s="23"/>
      <c r="Q17" s="23"/>
      <c r="R17" s="23"/>
      <c r="S17" s="21">
        <f t="shared" si="2"/>
        <v>0</v>
      </c>
      <c r="T17" s="22">
        <f t="shared" si="0"/>
        <v>62527.17</v>
      </c>
    </row>
    <row r="18" spans="1:20" ht="18" customHeight="1">
      <c r="A18" s="5">
        <v>15</v>
      </c>
      <c r="B18" s="3" t="s">
        <v>93</v>
      </c>
      <c r="C18" s="23"/>
      <c r="D18" s="24"/>
      <c r="E18" s="23"/>
      <c r="F18" s="23"/>
      <c r="G18" s="24"/>
      <c r="H18" s="23"/>
      <c r="I18" s="23"/>
      <c r="J18" s="23">
        <v>635.94</v>
      </c>
      <c r="K18" s="23"/>
      <c r="L18" s="23">
        <v>16479.51</v>
      </c>
      <c r="M18" s="23"/>
      <c r="N18" s="23"/>
      <c r="O18" s="19">
        <f t="shared" si="1"/>
        <v>17115.449999999997</v>
      </c>
      <c r="P18" s="23"/>
      <c r="Q18" s="23"/>
      <c r="R18" s="23"/>
      <c r="S18" s="21">
        <f t="shared" si="2"/>
        <v>0</v>
      </c>
      <c r="T18" s="22">
        <f t="shared" si="0"/>
        <v>17115.449999999997</v>
      </c>
    </row>
    <row r="19" spans="1:20" ht="18" customHeight="1">
      <c r="A19" s="5">
        <v>16</v>
      </c>
      <c r="B19" s="3" t="s">
        <v>94</v>
      </c>
      <c r="C19" s="23"/>
      <c r="D19" s="24"/>
      <c r="E19" s="23"/>
      <c r="F19" s="23"/>
      <c r="G19" s="24"/>
      <c r="H19" s="23"/>
      <c r="I19" s="23"/>
      <c r="J19" s="23">
        <v>8866.25</v>
      </c>
      <c r="K19" s="23"/>
      <c r="L19" s="23">
        <v>1661.97</v>
      </c>
      <c r="M19" s="23"/>
      <c r="N19" s="23"/>
      <c r="O19" s="19">
        <f t="shared" si="1"/>
        <v>10528.22</v>
      </c>
      <c r="P19" s="23"/>
      <c r="Q19" s="23"/>
      <c r="R19" s="23"/>
      <c r="S19" s="21">
        <f t="shared" si="2"/>
        <v>0</v>
      </c>
      <c r="T19" s="22">
        <f t="shared" si="0"/>
        <v>10528.22</v>
      </c>
    </row>
    <row r="20" spans="1:20" s="6" customFormat="1" ht="18" customHeight="1" thickBot="1">
      <c r="A20" s="26"/>
      <c r="B20" s="27" t="s">
        <v>76</v>
      </c>
      <c r="C20" s="28">
        <f>SUM(C4:C19)</f>
        <v>0</v>
      </c>
      <c r="D20" s="28">
        <f aca="true" t="shared" si="3" ref="D20:T20">SUM(D4:D19)</f>
        <v>0</v>
      </c>
      <c r="E20" s="28">
        <f t="shared" si="3"/>
        <v>0</v>
      </c>
      <c r="F20" s="28">
        <f t="shared" si="3"/>
        <v>0</v>
      </c>
      <c r="G20" s="28">
        <f t="shared" si="3"/>
        <v>6508.72</v>
      </c>
      <c r="H20" s="28">
        <f t="shared" si="3"/>
        <v>0</v>
      </c>
      <c r="I20" s="28">
        <f t="shared" si="3"/>
        <v>0</v>
      </c>
      <c r="J20" s="28">
        <f t="shared" si="3"/>
        <v>43971.64000000001</v>
      </c>
      <c r="K20" s="28">
        <f t="shared" si="3"/>
        <v>0</v>
      </c>
      <c r="L20" s="28">
        <f t="shared" si="3"/>
        <v>343552.52</v>
      </c>
      <c r="M20" s="28">
        <f t="shared" si="3"/>
        <v>0</v>
      </c>
      <c r="N20" s="28">
        <f t="shared" si="3"/>
        <v>0</v>
      </c>
      <c r="O20" s="28">
        <f t="shared" si="3"/>
        <v>394032.87999999995</v>
      </c>
      <c r="P20" s="28">
        <f t="shared" si="3"/>
        <v>4805.09</v>
      </c>
      <c r="Q20" s="28">
        <f t="shared" si="3"/>
        <v>0</v>
      </c>
      <c r="R20" s="28">
        <f t="shared" si="3"/>
        <v>0</v>
      </c>
      <c r="S20" s="28">
        <f t="shared" si="3"/>
        <v>4805.09</v>
      </c>
      <c r="T20" s="28">
        <f t="shared" si="3"/>
        <v>389227.79</v>
      </c>
    </row>
    <row r="21" spans="3:20" s="29" customFormat="1" ht="16.5" customHeight="1" thickBot="1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>
        <f>SUM(C20:N20)</f>
        <v>394032.88</v>
      </c>
      <c r="P21" s="31"/>
      <c r="Q21" s="31"/>
      <c r="R21" s="31"/>
      <c r="S21" s="31">
        <f>SUM(P20:R20)</f>
        <v>4805.09</v>
      </c>
      <c r="T21" s="32">
        <f>O20-S20</f>
        <v>389227.7899999999</v>
      </c>
    </row>
    <row r="22" spans="1:20" s="7" customFormat="1" ht="18" customHeight="1" thickBot="1">
      <c r="A22" s="33"/>
      <c r="B22" s="34" t="s">
        <v>77</v>
      </c>
      <c r="C22" s="35"/>
      <c r="D22" s="35"/>
      <c r="E22" s="35"/>
      <c r="F22" s="35"/>
      <c r="G22" s="35"/>
      <c r="H22" s="35"/>
      <c r="I22" s="35"/>
      <c r="J22" s="35">
        <v>139.41</v>
      </c>
      <c r="K22" s="35"/>
      <c r="L22" s="35">
        <v>8505.33</v>
      </c>
      <c r="M22" s="35"/>
      <c r="N22" s="35"/>
      <c r="O22" s="36">
        <f>SUM(C22:N22)</f>
        <v>8644.74</v>
      </c>
      <c r="P22" s="35"/>
      <c r="Q22" s="35"/>
      <c r="R22" s="35"/>
      <c r="S22" s="37">
        <f>SUM(P22:R22)</f>
        <v>0</v>
      </c>
      <c r="T22" s="38">
        <f>SUM(O22-S22)</f>
        <v>8644.74</v>
      </c>
    </row>
    <row r="23" ht="15"/>
    <row r="24" ht="15"/>
  </sheetData>
  <sheetProtection/>
  <mergeCells count="20">
    <mergeCell ref="A2:A3"/>
    <mergeCell ref="C2:C3"/>
    <mergeCell ref="D2:D3"/>
    <mergeCell ref="E2:E3"/>
    <mergeCell ref="T2:T3"/>
    <mergeCell ref="B2:B3"/>
    <mergeCell ref="M2:M3"/>
    <mergeCell ref="N2:N3"/>
    <mergeCell ref="O2:O3"/>
    <mergeCell ref="P2:P3"/>
    <mergeCell ref="S2:S3"/>
    <mergeCell ref="J2:J3"/>
    <mergeCell ref="K2:K3"/>
    <mergeCell ref="L2:L3"/>
    <mergeCell ref="G2:G3"/>
    <mergeCell ref="F2:F3"/>
    <mergeCell ref="Q2:Q3"/>
    <mergeCell ref="R2:R3"/>
    <mergeCell ref="H2:H3"/>
    <mergeCell ref="I2:I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15" sqref="Q15"/>
    </sheetView>
  </sheetViews>
  <sheetFormatPr defaultColWidth="8.7109375" defaultRowHeight="15"/>
  <cols>
    <col min="1" max="1" width="3.8515625" style="1" customWidth="1"/>
    <col min="2" max="2" width="13.00390625" style="1" customWidth="1"/>
    <col min="3" max="3" width="8.140625" style="1" customWidth="1"/>
    <col min="4" max="4" width="9.28125" style="1" customWidth="1"/>
    <col min="5" max="7" width="8.7109375" style="1" customWidth="1"/>
    <col min="8" max="8" width="7.7109375" style="1" customWidth="1"/>
    <col min="9" max="9" width="7.57421875" style="1" customWidth="1"/>
    <col min="10" max="10" width="6.57421875" style="1" customWidth="1"/>
    <col min="11" max="11" width="6.8515625" style="1" customWidth="1"/>
    <col min="12" max="12" width="7.57421875" style="1" customWidth="1"/>
    <col min="13" max="14" width="7.421875" style="1" customWidth="1"/>
    <col min="15" max="15" width="8.140625" style="1" customWidth="1"/>
    <col min="16" max="16" width="6.421875" style="1" customWidth="1"/>
    <col min="17" max="17" width="7.00390625" style="1" customWidth="1"/>
    <col min="18" max="18" width="7.28125" style="1" customWidth="1"/>
    <col min="19" max="16384" width="8.7109375" style="1" customWidth="1"/>
  </cols>
  <sheetData>
    <row r="1" ht="16.5" thickBot="1">
      <c r="B1" s="8" t="s">
        <v>98</v>
      </c>
    </row>
    <row r="2" spans="1:19" ht="15">
      <c r="A2" s="85" t="s">
        <v>3</v>
      </c>
      <c r="B2" s="87" t="s">
        <v>0</v>
      </c>
      <c r="C2" s="83" t="s">
        <v>19</v>
      </c>
      <c r="D2" s="83" t="s">
        <v>20</v>
      </c>
      <c r="E2" s="89" t="s">
        <v>1</v>
      </c>
      <c r="F2" s="89"/>
      <c r="G2" s="89"/>
      <c r="H2" s="89"/>
      <c r="I2" s="89"/>
      <c r="J2" s="83" t="s">
        <v>26</v>
      </c>
      <c r="K2" s="83" t="s">
        <v>27</v>
      </c>
      <c r="L2" s="83" t="s">
        <v>28</v>
      </c>
      <c r="M2" s="83" t="s">
        <v>29</v>
      </c>
      <c r="N2" s="83" t="s">
        <v>30</v>
      </c>
      <c r="O2" s="83" t="s">
        <v>31</v>
      </c>
      <c r="P2" s="83" t="s">
        <v>18</v>
      </c>
      <c r="Q2" s="92"/>
      <c r="R2" s="92"/>
      <c r="S2" s="90" t="s">
        <v>35</v>
      </c>
    </row>
    <row r="3" spans="1:19" ht="34.5" thickBot="1">
      <c r="A3" s="86"/>
      <c r="B3" s="88"/>
      <c r="C3" s="84"/>
      <c r="D3" s="84"/>
      <c r="E3" s="53" t="s">
        <v>21</v>
      </c>
      <c r="F3" s="53" t="s">
        <v>22</v>
      </c>
      <c r="G3" s="53" t="s">
        <v>23</v>
      </c>
      <c r="H3" s="53" t="s">
        <v>24</v>
      </c>
      <c r="I3" s="53" t="s">
        <v>25</v>
      </c>
      <c r="J3" s="84"/>
      <c r="K3" s="84"/>
      <c r="L3" s="84"/>
      <c r="M3" s="84"/>
      <c r="N3" s="84"/>
      <c r="O3" s="84"/>
      <c r="P3" s="53" t="s">
        <v>32</v>
      </c>
      <c r="Q3" s="53" t="s">
        <v>33</v>
      </c>
      <c r="R3" s="53" t="s">
        <v>34</v>
      </c>
      <c r="S3" s="91"/>
    </row>
    <row r="4" spans="1:19" ht="18" customHeight="1">
      <c r="A4" s="4">
        <v>1</v>
      </c>
      <c r="B4" s="2" t="s">
        <v>79</v>
      </c>
      <c r="C4" s="41">
        <v>8055.62</v>
      </c>
      <c r="D4" s="42">
        <f>SUM(E4:I4)</f>
        <v>18634.92</v>
      </c>
      <c r="E4" s="16">
        <v>8701</v>
      </c>
      <c r="F4" s="41">
        <v>1420.92</v>
      </c>
      <c r="G4" s="41">
        <v>8513</v>
      </c>
      <c r="H4" s="41"/>
      <c r="I4" s="16"/>
      <c r="J4" s="41"/>
      <c r="K4" s="41"/>
      <c r="L4" s="41">
        <v>2000</v>
      </c>
      <c r="M4" s="41"/>
      <c r="N4" s="41">
        <v>6698.22</v>
      </c>
      <c r="O4" s="42">
        <f>SUM(P4:R4)</f>
        <v>26.75</v>
      </c>
      <c r="P4" s="16"/>
      <c r="Q4" s="16"/>
      <c r="R4" s="16">
        <v>26.75</v>
      </c>
      <c r="S4" s="43">
        <f>C4+D4+J4+K4+L4+M4+N4+O4</f>
        <v>35415.509999999995</v>
      </c>
    </row>
    <row r="5" spans="1:19" ht="18" customHeight="1">
      <c r="A5" s="5">
        <v>2</v>
      </c>
      <c r="B5" s="3" t="s">
        <v>80</v>
      </c>
      <c r="C5" s="23"/>
      <c r="D5" s="42">
        <f aca="true" t="shared" si="0" ref="D5:D19">SUM(E5:I5)</f>
        <v>7469</v>
      </c>
      <c r="E5" s="23">
        <v>3306</v>
      </c>
      <c r="F5" s="23">
        <v>1454</v>
      </c>
      <c r="G5" s="23">
        <v>2709</v>
      </c>
      <c r="H5" s="23"/>
      <c r="I5" s="23"/>
      <c r="J5" s="23"/>
      <c r="K5" s="23"/>
      <c r="L5" s="23"/>
      <c r="M5" s="23"/>
      <c r="N5" s="23"/>
      <c r="O5" s="42">
        <f aca="true" t="shared" si="1" ref="O5:O19">SUM(P5:R5)</f>
        <v>0</v>
      </c>
      <c r="P5" s="23"/>
      <c r="Q5" s="23"/>
      <c r="R5" s="23"/>
      <c r="S5" s="43">
        <f aca="true" t="shared" si="2" ref="S5:S19">C5+D5+J5+K5+L5+M5+N5+O5</f>
        <v>7469</v>
      </c>
    </row>
    <row r="6" spans="1:19" ht="18" customHeight="1">
      <c r="A6" s="5">
        <v>3</v>
      </c>
      <c r="B6" s="3" t="s">
        <v>81</v>
      </c>
      <c r="C6" s="23">
        <v>94.41</v>
      </c>
      <c r="D6" s="42">
        <f t="shared" si="0"/>
        <v>15553.119999999999</v>
      </c>
      <c r="E6" s="23">
        <v>5510</v>
      </c>
      <c r="F6" s="23">
        <v>4932.12</v>
      </c>
      <c r="G6" s="23">
        <v>5111</v>
      </c>
      <c r="H6" s="23"/>
      <c r="I6" s="23"/>
      <c r="J6" s="23"/>
      <c r="K6" s="23"/>
      <c r="L6" s="23"/>
      <c r="M6" s="23"/>
      <c r="N6" s="23"/>
      <c r="O6" s="42">
        <f t="shared" si="1"/>
        <v>0</v>
      </c>
      <c r="P6" s="23"/>
      <c r="Q6" s="23"/>
      <c r="R6" s="23"/>
      <c r="S6" s="43">
        <f t="shared" si="2"/>
        <v>15647.529999999999</v>
      </c>
    </row>
    <row r="7" spans="1:19" ht="18" customHeight="1">
      <c r="A7" s="5">
        <v>4</v>
      </c>
      <c r="B7" s="3" t="s">
        <v>82</v>
      </c>
      <c r="C7" s="23">
        <v>313.63</v>
      </c>
      <c r="D7" s="42">
        <f t="shared" si="0"/>
        <v>6558.71</v>
      </c>
      <c r="E7" s="23">
        <v>1483</v>
      </c>
      <c r="F7" s="23">
        <v>1777.01</v>
      </c>
      <c r="G7" s="23">
        <v>2940.5</v>
      </c>
      <c r="H7" s="23"/>
      <c r="I7" s="23">
        <v>358.2</v>
      </c>
      <c r="J7" s="23"/>
      <c r="K7" s="23"/>
      <c r="L7" s="23">
        <v>1900</v>
      </c>
      <c r="M7" s="23"/>
      <c r="N7" s="23"/>
      <c r="O7" s="42">
        <f t="shared" si="1"/>
        <v>169.14</v>
      </c>
      <c r="P7" s="23"/>
      <c r="Q7" s="23"/>
      <c r="R7" s="23">
        <v>169.14</v>
      </c>
      <c r="S7" s="43">
        <f t="shared" si="2"/>
        <v>8941.48</v>
      </c>
    </row>
    <row r="8" spans="1:19" ht="18" customHeight="1">
      <c r="A8" s="5">
        <v>5</v>
      </c>
      <c r="B8" s="3" t="s">
        <v>83</v>
      </c>
      <c r="C8" s="23">
        <v>722</v>
      </c>
      <c r="D8" s="42">
        <f t="shared" si="0"/>
        <v>10866</v>
      </c>
      <c r="E8" s="23">
        <v>3045</v>
      </c>
      <c r="F8" s="23">
        <v>2605</v>
      </c>
      <c r="G8" s="23">
        <v>5216</v>
      </c>
      <c r="H8" s="23"/>
      <c r="I8" s="23"/>
      <c r="J8" s="23"/>
      <c r="K8" s="23"/>
      <c r="L8" s="23"/>
      <c r="M8" s="23"/>
      <c r="N8" s="23"/>
      <c r="O8" s="42">
        <f t="shared" si="1"/>
        <v>0</v>
      </c>
      <c r="P8" s="23"/>
      <c r="Q8" s="23"/>
      <c r="R8" s="23"/>
      <c r="S8" s="43">
        <f t="shared" si="2"/>
        <v>11588</v>
      </c>
    </row>
    <row r="9" spans="1:19" ht="18" customHeight="1">
      <c r="A9" s="5">
        <v>6</v>
      </c>
      <c r="B9" s="3" t="s">
        <v>84</v>
      </c>
      <c r="C9" s="23"/>
      <c r="D9" s="42">
        <f t="shared" si="0"/>
        <v>40987.53999999999</v>
      </c>
      <c r="E9" s="23">
        <v>2499</v>
      </c>
      <c r="F9" s="23">
        <v>620.12</v>
      </c>
      <c r="G9" s="23">
        <v>6572</v>
      </c>
      <c r="H9" s="23"/>
      <c r="I9" s="23">
        <v>31296.42</v>
      </c>
      <c r="J9" s="23"/>
      <c r="K9" s="23"/>
      <c r="L9" s="23"/>
      <c r="M9" s="23"/>
      <c r="N9" s="23"/>
      <c r="O9" s="42">
        <f t="shared" si="1"/>
        <v>9.82</v>
      </c>
      <c r="P9" s="23">
        <v>9.82</v>
      </c>
      <c r="Q9" s="23"/>
      <c r="R9" s="23"/>
      <c r="S9" s="43">
        <f t="shared" si="2"/>
        <v>40997.35999999999</v>
      </c>
    </row>
    <row r="10" spans="1:19" ht="18" customHeight="1">
      <c r="A10" s="5">
        <v>7</v>
      </c>
      <c r="B10" s="3" t="s">
        <v>85</v>
      </c>
      <c r="C10" s="23"/>
      <c r="D10" s="42">
        <f t="shared" si="0"/>
        <v>17517</v>
      </c>
      <c r="E10" s="23">
        <v>9106</v>
      </c>
      <c r="F10" s="23">
        <v>3981</v>
      </c>
      <c r="G10" s="23">
        <v>4430</v>
      </c>
      <c r="H10" s="23"/>
      <c r="I10" s="23"/>
      <c r="J10" s="23"/>
      <c r="K10" s="23"/>
      <c r="L10" s="23">
        <v>1000</v>
      </c>
      <c r="M10" s="23"/>
      <c r="N10" s="23"/>
      <c r="O10" s="42">
        <f t="shared" si="1"/>
        <v>3463</v>
      </c>
      <c r="P10" s="23"/>
      <c r="Q10" s="23">
        <v>2200</v>
      </c>
      <c r="R10" s="23">
        <v>1263</v>
      </c>
      <c r="S10" s="43">
        <f t="shared" si="2"/>
        <v>21980</v>
      </c>
    </row>
    <row r="11" spans="1:19" ht="18" customHeight="1">
      <c r="A11" s="5">
        <v>8</v>
      </c>
      <c r="B11" s="3" t="s">
        <v>86</v>
      </c>
      <c r="C11" s="23"/>
      <c r="D11" s="42">
        <f t="shared" si="0"/>
        <v>19039.92</v>
      </c>
      <c r="E11" s="23">
        <v>8680</v>
      </c>
      <c r="F11" s="23">
        <v>2152.42</v>
      </c>
      <c r="G11" s="23">
        <v>8087.5</v>
      </c>
      <c r="H11" s="23"/>
      <c r="I11" s="23">
        <v>120</v>
      </c>
      <c r="J11" s="23"/>
      <c r="K11" s="23"/>
      <c r="L11" s="23"/>
      <c r="M11" s="23"/>
      <c r="N11" s="23"/>
      <c r="O11" s="42">
        <f t="shared" si="1"/>
        <v>253.96</v>
      </c>
      <c r="P11" s="23"/>
      <c r="Q11" s="23"/>
      <c r="R11" s="23">
        <v>253.96</v>
      </c>
      <c r="S11" s="43">
        <f t="shared" si="2"/>
        <v>19293.879999999997</v>
      </c>
    </row>
    <row r="12" spans="1:19" ht="18" customHeight="1">
      <c r="A12" s="5">
        <v>9</v>
      </c>
      <c r="B12" s="3" t="s">
        <v>87</v>
      </c>
      <c r="C12" s="23">
        <v>1896</v>
      </c>
      <c r="D12" s="42">
        <f t="shared" si="0"/>
        <v>27148</v>
      </c>
      <c r="E12" s="23">
        <v>5197</v>
      </c>
      <c r="F12" s="23">
        <v>2288</v>
      </c>
      <c r="G12" s="23">
        <v>19663</v>
      </c>
      <c r="H12" s="23"/>
      <c r="I12" s="23"/>
      <c r="J12" s="23"/>
      <c r="K12" s="23"/>
      <c r="L12" s="23">
        <v>156</v>
      </c>
      <c r="M12" s="23"/>
      <c r="N12" s="23"/>
      <c r="O12" s="42">
        <f t="shared" si="1"/>
        <v>908</v>
      </c>
      <c r="P12" s="23"/>
      <c r="Q12" s="23"/>
      <c r="R12" s="23">
        <v>908</v>
      </c>
      <c r="S12" s="43">
        <f t="shared" si="2"/>
        <v>30108</v>
      </c>
    </row>
    <row r="13" spans="1:19" ht="18" customHeight="1">
      <c r="A13" s="5">
        <v>10</v>
      </c>
      <c r="B13" s="3" t="s">
        <v>88</v>
      </c>
      <c r="C13" s="23">
        <v>1651.32</v>
      </c>
      <c r="D13" s="42">
        <f t="shared" si="0"/>
        <v>8472.26</v>
      </c>
      <c r="E13" s="23">
        <v>1800</v>
      </c>
      <c r="F13" s="23">
        <v>3060.26</v>
      </c>
      <c r="G13" s="23">
        <v>3612</v>
      </c>
      <c r="H13" s="23"/>
      <c r="I13" s="23"/>
      <c r="J13" s="23"/>
      <c r="K13" s="23"/>
      <c r="L13" s="23"/>
      <c r="M13" s="23"/>
      <c r="N13" s="23"/>
      <c r="O13" s="42">
        <f t="shared" si="1"/>
        <v>543.5</v>
      </c>
      <c r="P13" s="23"/>
      <c r="Q13" s="23"/>
      <c r="R13" s="23">
        <v>543.5</v>
      </c>
      <c r="S13" s="43">
        <f t="shared" si="2"/>
        <v>10667.08</v>
      </c>
    </row>
    <row r="14" spans="1:19" ht="18" customHeight="1">
      <c r="A14" s="5">
        <v>11</v>
      </c>
      <c r="B14" s="3" t="s">
        <v>89</v>
      </c>
      <c r="C14" s="23">
        <v>2057.07</v>
      </c>
      <c r="D14" s="42">
        <f t="shared" si="0"/>
        <v>19547.52</v>
      </c>
      <c r="E14" s="23">
        <v>6874</v>
      </c>
      <c r="F14" s="23">
        <v>2129.13</v>
      </c>
      <c r="G14" s="23">
        <v>10476</v>
      </c>
      <c r="H14" s="23"/>
      <c r="I14" s="23">
        <v>68.39</v>
      </c>
      <c r="J14" s="23"/>
      <c r="K14" s="23"/>
      <c r="L14" s="23"/>
      <c r="M14" s="23"/>
      <c r="N14" s="23"/>
      <c r="O14" s="42">
        <f t="shared" si="1"/>
        <v>243.84</v>
      </c>
      <c r="P14" s="23"/>
      <c r="Q14" s="23"/>
      <c r="R14" s="23">
        <v>243.84</v>
      </c>
      <c r="S14" s="43">
        <f t="shared" si="2"/>
        <v>21848.43</v>
      </c>
    </row>
    <row r="15" spans="1:19" ht="18" customHeight="1">
      <c r="A15" s="5">
        <v>12</v>
      </c>
      <c r="B15" s="3" t="s">
        <v>90</v>
      </c>
      <c r="C15" s="23">
        <v>1804</v>
      </c>
      <c r="D15" s="42">
        <f t="shared" si="0"/>
        <v>7822</v>
      </c>
      <c r="E15" s="23">
        <v>2086</v>
      </c>
      <c r="F15" s="23">
        <v>1448</v>
      </c>
      <c r="G15" s="23">
        <v>4083</v>
      </c>
      <c r="H15" s="23"/>
      <c r="I15" s="23">
        <v>205</v>
      </c>
      <c r="J15" s="23"/>
      <c r="K15" s="23">
        <v>1749</v>
      </c>
      <c r="L15" s="23">
        <v>7390</v>
      </c>
      <c r="M15" s="23"/>
      <c r="N15" s="23"/>
      <c r="O15" s="42">
        <f t="shared" si="1"/>
        <v>4134</v>
      </c>
      <c r="P15" s="23"/>
      <c r="Q15" s="23">
        <v>4000</v>
      </c>
      <c r="R15" s="23">
        <v>134</v>
      </c>
      <c r="S15" s="43">
        <f t="shared" si="2"/>
        <v>22899</v>
      </c>
    </row>
    <row r="16" spans="1:19" ht="18" customHeight="1">
      <c r="A16" s="5">
        <v>13</v>
      </c>
      <c r="B16" s="3" t="s">
        <v>91</v>
      </c>
      <c r="C16" s="23"/>
      <c r="D16" s="42">
        <f t="shared" si="0"/>
        <v>19026.67</v>
      </c>
      <c r="E16" s="23">
        <v>6245</v>
      </c>
      <c r="F16" s="23">
        <v>3050.69</v>
      </c>
      <c r="G16" s="23">
        <v>4885</v>
      </c>
      <c r="H16" s="23"/>
      <c r="I16" s="23">
        <v>4845.98</v>
      </c>
      <c r="J16" s="23"/>
      <c r="K16" s="23"/>
      <c r="L16" s="23"/>
      <c r="M16" s="23"/>
      <c r="N16" s="23"/>
      <c r="O16" s="42">
        <f t="shared" si="1"/>
        <v>0</v>
      </c>
      <c r="P16" s="23"/>
      <c r="Q16" s="23"/>
      <c r="R16" s="23"/>
      <c r="S16" s="43">
        <f t="shared" si="2"/>
        <v>19026.67</v>
      </c>
    </row>
    <row r="17" spans="1:19" ht="18" customHeight="1">
      <c r="A17" s="5">
        <v>14</v>
      </c>
      <c r="B17" s="3" t="s">
        <v>92</v>
      </c>
      <c r="C17" s="23">
        <v>334.85</v>
      </c>
      <c r="D17" s="42">
        <f t="shared" si="0"/>
        <v>33450</v>
      </c>
      <c r="E17" s="23">
        <v>4203</v>
      </c>
      <c r="F17" s="23">
        <v>5832</v>
      </c>
      <c r="G17" s="23">
        <v>17295</v>
      </c>
      <c r="H17" s="23">
        <v>400</v>
      </c>
      <c r="I17" s="23">
        <v>5720</v>
      </c>
      <c r="J17" s="23"/>
      <c r="K17" s="23"/>
      <c r="L17" s="23">
        <v>44000</v>
      </c>
      <c r="M17" s="23"/>
      <c r="N17" s="23"/>
      <c r="O17" s="42">
        <f t="shared" si="1"/>
        <v>3.59</v>
      </c>
      <c r="P17" s="23">
        <v>3.59</v>
      </c>
      <c r="Q17" s="23"/>
      <c r="R17" s="23"/>
      <c r="S17" s="43">
        <f t="shared" si="2"/>
        <v>77788.44</v>
      </c>
    </row>
    <row r="18" spans="1:19" ht="18" customHeight="1">
      <c r="A18" s="5">
        <v>15</v>
      </c>
      <c r="B18" s="3" t="s">
        <v>93</v>
      </c>
      <c r="C18" s="23">
        <v>1646.38</v>
      </c>
      <c r="D18" s="42">
        <f t="shared" si="0"/>
        <v>18144</v>
      </c>
      <c r="E18" s="23">
        <v>6459.5</v>
      </c>
      <c r="F18" s="23">
        <v>1963.5</v>
      </c>
      <c r="G18" s="23">
        <v>8279</v>
      </c>
      <c r="H18" s="23"/>
      <c r="I18" s="23">
        <v>1442</v>
      </c>
      <c r="J18" s="23"/>
      <c r="K18" s="23"/>
      <c r="L18" s="23"/>
      <c r="M18" s="23"/>
      <c r="N18" s="23"/>
      <c r="O18" s="42">
        <f t="shared" si="1"/>
        <v>0</v>
      </c>
      <c r="P18" s="23"/>
      <c r="Q18" s="23"/>
      <c r="R18" s="23"/>
      <c r="S18" s="43">
        <f t="shared" si="2"/>
        <v>19790.38</v>
      </c>
    </row>
    <row r="19" spans="1:19" ht="18" customHeight="1" thickBot="1">
      <c r="A19" s="5">
        <v>16</v>
      </c>
      <c r="B19" s="3" t="s">
        <v>94</v>
      </c>
      <c r="C19" s="23">
        <v>103.73</v>
      </c>
      <c r="D19" s="42">
        <f t="shared" si="0"/>
        <v>27048</v>
      </c>
      <c r="E19" s="23">
        <v>8820</v>
      </c>
      <c r="F19" s="23">
        <v>792</v>
      </c>
      <c r="G19" s="23">
        <v>17436</v>
      </c>
      <c r="H19" s="23"/>
      <c r="I19" s="23"/>
      <c r="J19" s="23"/>
      <c r="K19" s="23"/>
      <c r="L19" s="23"/>
      <c r="M19" s="23"/>
      <c r="N19" s="23"/>
      <c r="O19" s="42">
        <f t="shared" si="1"/>
        <v>1829</v>
      </c>
      <c r="P19" s="23"/>
      <c r="Q19" s="23"/>
      <c r="R19" s="23">
        <v>1829</v>
      </c>
      <c r="S19" s="43">
        <f t="shared" si="2"/>
        <v>28980.73</v>
      </c>
    </row>
    <row r="20" spans="1:19" ht="20.25" customHeight="1" thickBot="1">
      <c r="A20" s="44"/>
      <c r="B20" s="45" t="s">
        <v>5</v>
      </c>
      <c r="C20" s="46">
        <f>SUM(C4:C19)</f>
        <v>18679.01</v>
      </c>
      <c r="D20" s="46">
        <f aca="true" t="shared" si="3" ref="D20:S20">SUM(D4:D19)</f>
        <v>297284.66</v>
      </c>
      <c r="E20" s="46">
        <f t="shared" si="3"/>
        <v>84014.5</v>
      </c>
      <c r="F20" s="46">
        <f t="shared" si="3"/>
        <v>39506.17</v>
      </c>
      <c r="G20" s="46">
        <f t="shared" si="3"/>
        <v>129308</v>
      </c>
      <c r="H20" s="46">
        <f t="shared" si="3"/>
        <v>400</v>
      </c>
      <c r="I20" s="46">
        <f t="shared" si="3"/>
        <v>44055.99</v>
      </c>
      <c r="J20" s="46">
        <f t="shared" si="3"/>
        <v>0</v>
      </c>
      <c r="K20" s="46">
        <f t="shared" si="3"/>
        <v>1749</v>
      </c>
      <c r="L20" s="46">
        <f t="shared" si="3"/>
        <v>56446</v>
      </c>
      <c r="M20" s="46">
        <f t="shared" si="3"/>
        <v>0</v>
      </c>
      <c r="N20" s="46">
        <f t="shared" si="3"/>
        <v>6698.22</v>
      </c>
      <c r="O20" s="46">
        <f t="shared" si="3"/>
        <v>11584.6</v>
      </c>
      <c r="P20" s="46">
        <f t="shared" si="3"/>
        <v>13.41</v>
      </c>
      <c r="Q20" s="46">
        <f t="shared" si="3"/>
        <v>6200</v>
      </c>
      <c r="R20" s="46">
        <f t="shared" si="3"/>
        <v>5371.1900000000005</v>
      </c>
      <c r="S20" s="46">
        <f t="shared" si="3"/>
        <v>392441.48999999993</v>
      </c>
    </row>
    <row r="21" spans="3:19" ht="15" customHeight="1" thickBot="1">
      <c r="C21" s="47"/>
      <c r="D21" s="48">
        <f>SUM(E20:I20)</f>
        <v>297284.66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>
        <f>SUM(P20:R20)</f>
        <v>11584.6</v>
      </c>
      <c r="P21" s="47"/>
      <c r="Q21" s="47"/>
      <c r="R21" s="47"/>
      <c r="S21" s="49">
        <f>C20+D20+J20+K20+L20+M20+N20+O20</f>
        <v>392441.48999999993</v>
      </c>
    </row>
    <row r="22" spans="1:19" s="7" customFormat="1" ht="17.25" customHeight="1" thickBot="1">
      <c r="A22" s="9"/>
      <c r="B22" s="10" t="s">
        <v>77</v>
      </c>
      <c r="C22" s="50"/>
      <c r="D22" s="51">
        <f>SUM(E22:I22)</f>
        <v>2994.5</v>
      </c>
      <c r="E22" s="50"/>
      <c r="F22" s="50"/>
      <c r="G22" s="50">
        <v>2994.5</v>
      </c>
      <c r="H22" s="50"/>
      <c r="I22" s="50"/>
      <c r="J22" s="50"/>
      <c r="K22" s="50"/>
      <c r="L22" s="50"/>
      <c r="M22" s="50"/>
      <c r="N22" s="50"/>
      <c r="O22" s="51">
        <f>SUM(P22:R22)</f>
        <v>0</v>
      </c>
      <c r="P22" s="50"/>
      <c r="Q22" s="50"/>
      <c r="R22" s="50"/>
      <c r="S22" s="52">
        <f>C22+D22+J22+K22+L22+M22+N22+O22</f>
        <v>2994.5</v>
      </c>
    </row>
    <row r="23" ht="15"/>
    <row r="24" ht="15"/>
    <row r="25" ht="15"/>
  </sheetData>
  <sheetProtection sheet="1" objects="1" scenarios="1" selectLockedCells="1"/>
  <mergeCells count="13">
    <mergeCell ref="S2:S3"/>
    <mergeCell ref="K2:K3"/>
    <mergeCell ref="L2:L3"/>
    <mergeCell ref="M2:M3"/>
    <mergeCell ref="N2:N3"/>
    <mergeCell ref="O2:O3"/>
    <mergeCell ref="P2:R2"/>
    <mergeCell ref="J2:J3"/>
    <mergeCell ref="A2:A3"/>
    <mergeCell ref="B2:B3"/>
    <mergeCell ref="C2:C3"/>
    <mergeCell ref="D2:D3"/>
    <mergeCell ref="E2:I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tabSelected="1" zoomScalePageLayoutView="0" workbookViewId="0" topLeftCell="Q1">
      <pane ySplit="3" topLeftCell="A4" activePane="bottomLeft" state="frozen"/>
      <selection pane="topLeft" activeCell="A1" sqref="A1"/>
      <selection pane="bottomLeft" activeCell="AH6" sqref="AH6"/>
    </sheetView>
  </sheetViews>
  <sheetFormatPr defaultColWidth="8.7109375" defaultRowHeight="15"/>
  <cols>
    <col min="1" max="1" width="4.421875" style="1" customWidth="1"/>
    <col min="2" max="2" width="15.421875" style="1" customWidth="1"/>
    <col min="3" max="3" width="9.140625" style="1" customWidth="1"/>
    <col min="4" max="4" width="11.140625" style="1" customWidth="1"/>
    <col min="5" max="5" width="9.421875" style="1" customWidth="1"/>
    <col min="6" max="8" width="9.140625" style="1" customWidth="1"/>
    <col min="9" max="9" width="8.7109375" style="1" customWidth="1"/>
    <col min="10" max="10" width="8.421875" style="1" customWidth="1"/>
    <col min="11" max="11" width="7.8515625" style="1" customWidth="1"/>
    <col min="12" max="12" width="8.421875" style="1" customWidth="1"/>
    <col min="13" max="13" width="9.57421875" style="1" customWidth="1"/>
    <col min="14" max="15" width="7.8515625" style="1" customWidth="1"/>
    <col min="16" max="16" width="10.28125" style="1" customWidth="1"/>
    <col min="17" max="17" width="9.57421875" style="1" customWidth="1"/>
    <col min="18" max="18" width="7.7109375" style="1" customWidth="1"/>
    <col min="19" max="19" width="8.8515625" style="1" customWidth="1"/>
    <col min="20" max="20" width="8.57421875" style="1" customWidth="1"/>
    <col min="21" max="21" width="9.421875" style="1" customWidth="1"/>
    <col min="22" max="22" width="8.140625" style="1" customWidth="1"/>
    <col min="23" max="23" width="7.421875" style="1" customWidth="1"/>
    <col min="24" max="25" width="8.7109375" style="1" customWidth="1"/>
    <col min="26" max="26" width="7.00390625" style="1" customWidth="1"/>
    <col min="27" max="27" width="7.8515625" style="1" customWidth="1"/>
    <col min="28" max="28" width="6.140625" style="1" customWidth="1"/>
    <col min="29" max="29" width="6.28125" style="1" customWidth="1"/>
    <col min="30" max="30" width="7.140625" style="1" customWidth="1"/>
    <col min="31" max="31" width="5.8515625" style="1" customWidth="1"/>
    <col min="32" max="34" width="7.8515625" style="1" customWidth="1"/>
    <col min="35" max="35" width="7.57421875" style="1" customWidth="1"/>
    <col min="36" max="36" width="7.00390625" style="1" customWidth="1"/>
    <col min="37" max="37" width="9.57421875" style="1" customWidth="1"/>
    <col min="38" max="38" width="9.7109375" style="1" customWidth="1"/>
    <col min="39" max="39" width="8.8515625" style="1" customWidth="1"/>
    <col min="40" max="16384" width="8.7109375" style="1" customWidth="1"/>
  </cols>
  <sheetData>
    <row r="1" spans="2:24" ht="16.5" thickBot="1">
      <c r="B1" s="8"/>
      <c r="C1" s="8"/>
      <c r="D1" s="39" t="s">
        <v>99</v>
      </c>
      <c r="E1" s="40"/>
      <c r="F1" s="40"/>
      <c r="G1" s="40"/>
      <c r="H1" s="40"/>
      <c r="V1" s="8"/>
      <c r="X1" s="8" t="str">
        <f>D1</f>
        <v>Myjavský seniorát - výdavky - rok ...</v>
      </c>
    </row>
    <row r="2" spans="1:39" ht="15">
      <c r="A2" s="96" t="s">
        <v>3</v>
      </c>
      <c r="B2" s="98" t="s">
        <v>0</v>
      </c>
      <c r="C2" s="93" t="s">
        <v>37</v>
      </c>
      <c r="D2" s="93" t="s">
        <v>38</v>
      </c>
      <c r="E2" s="100" t="s">
        <v>36</v>
      </c>
      <c r="F2" s="101"/>
      <c r="G2" s="101"/>
      <c r="H2" s="101"/>
      <c r="I2" s="101"/>
      <c r="J2" s="101"/>
      <c r="K2" s="101"/>
      <c r="L2" s="101"/>
      <c r="M2" s="101"/>
      <c r="N2" s="93" t="s">
        <v>47</v>
      </c>
      <c r="O2" s="93" t="s">
        <v>48</v>
      </c>
      <c r="P2" s="93" t="s">
        <v>95</v>
      </c>
      <c r="Q2" s="93" t="s">
        <v>49</v>
      </c>
      <c r="R2" s="93" t="s">
        <v>50</v>
      </c>
      <c r="S2" s="93" t="s">
        <v>51</v>
      </c>
      <c r="T2" s="93" t="s">
        <v>52</v>
      </c>
      <c r="U2" s="93" t="s">
        <v>53</v>
      </c>
      <c r="V2" s="93" t="s">
        <v>54</v>
      </c>
      <c r="W2" s="93" t="s">
        <v>55</v>
      </c>
      <c r="X2" s="93" t="s">
        <v>56</v>
      </c>
      <c r="Y2" s="93" t="s">
        <v>57</v>
      </c>
      <c r="Z2" s="93" t="s">
        <v>58</v>
      </c>
      <c r="AA2" s="93" t="s">
        <v>59</v>
      </c>
      <c r="AB2" s="93" t="s">
        <v>60</v>
      </c>
      <c r="AC2" s="93" t="s">
        <v>61</v>
      </c>
      <c r="AD2" s="93" t="s">
        <v>62</v>
      </c>
      <c r="AE2" s="93" t="s">
        <v>63</v>
      </c>
      <c r="AF2" s="93" t="s">
        <v>64</v>
      </c>
      <c r="AG2" s="100" t="s">
        <v>2</v>
      </c>
      <c r="AH2" s="101"/>
      <c r="AI2" s="101"/>
      <c r="AJ2" s="101"/>
      <c r="AK2" s="93" t="s">
        <v>69</v>
      </c>
      <c r="AL2" s="93" t="s">
        <v>70</v>
      </c>
      <c r="AM2" s="102" t="s">
        <v>71</v>
      </c>
    </row>
    <row r="3" spans="1:39" ht="60.75" thickBot="1">
      <c r="A3" s="97"/>
      <c r="B3" s="99"/>
      <c r="C3" s="94"/>
      <c r="D3" s="94"/>
      <c r="E3" s="14" t="s">
        <v>39</v>
      </c>
      <c r="F3" s="14" t="s">
        <v>40</v>
      </c>
      <c r="G3" s="14" t="s">
        <v>41</v>
      </c>
      <c r="H3" s="14" t="s">
        <v>78</v>
      </c>
      <c r="I3" s="14" t="s">
        <v>42</v>
      </c>
      <c r="J3" s="14" t="s">
        <v>43</v>
      </c>
      <c r="K3" s="14" t="s">
        <v>44</v>
      </c>
      <c r="L3" s="14" t="s">
        <v>45</v>
      </c>
      <c r="M3" s="14" t="s">
        <v>46</v>
      </c>
      <c r="N3" s="94"/>
      <c r="O3" s="95"/>
      <c r="P3" s="95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14" t="s">
        <v>65</v>
      </c>
      <c r="AH3" s="14" t="s">
        <v>66</v>
      </c>
      <c r="AI3" s="14" t="s">
        <v>67</v>
      </c>
      <c r="AJ3" s="14" t="s">
        <v>68</v>
      </c>
      <c r="AK3" s="94"/>
      <c r="AL3" s="95"/>
      <c r="AM3" s="103"/>
    </row>
    <row r="4" spans="1:39" ht="18" customHeight="1">
      <c r="A4" s="15">
        <v>1</v>
      </c>
      <c r="B4" s="2" t="s">
        <v>79</v>
      </c>
      <c r="C4" s="16"/>
      <c r="D4" s="54">
        <f>SUM(E4:M4)</f>
        <v>6395.87</v>
      </c>
      <c r="E4" s="16">
        <v>115.81</v>
      </c>
      <c r="F4" s="16"/>
      <c r="G4" s="16">
        <v>763.06</v>
      </c>
      <c r="H4" s="16">
        <v>969.36</v>
      </c>
      <c r="I4" s="16">
        <v>234.18</v>
      </c>
      <c r="J4" s="16">
        <v>201.27</v>
      </c>
      <c r="K4" s="16">
        <v>105.6</v>
      </c>
      <c r="L4" s="16">
        <v>385.76</v>
      </c>
      <c r="M4" s="16">
        <v>3620.83</v>
      </c>
      <c r="N4" s="16">
        <v>1012</v>
      </c>
      <c r="O4" s="16">
        <v>152.06</v>
      </c>
      <c r="P4" s="54">
        <f>SUM(Q4:AD4)</f>
        <v>12123.31</v>
      </c>
      <c r="Q4" s="16">
        <v>1246.09</v>
      </c>
      <c r="R4" s="16"/>
      <c r="S4" s="16">
        <v>423.43</v>
      </c>
      <c r="T4" s="16">
        <v>57.11</v>
      </c>
      <c r="U4" s="16"/>
      <c r="V4" s="16">
        <v>197.02</v>
      </c>
      <c r="W4" s="16">
        <v>195.8</v>
      </c>
      <c r="X4" s="16">
        <v>1550.04</v>
      </c>
      <c r="Y4" s="16">
        <v>6302.47</v>
      </c>
      <c r="Z4" s="16">
        <v>237.44</v>
      </c>
      <c r="AA4" s="16">
        <v>1520.49</v>
      </c>
      <c r="AB4" s="16"/>
      <c r="AC4" s="16">
        <v>117.72</v>
      </c>
      <c r="AD4" s="16">
        <v>275.7</v>
      </c>
      <c r="AE4" s="16"/>
      <c r="AF4" s="54">
        <f>SUM(AG4:AJ4)</f>
        <v>8480.130000000001</v>
      </c>
      <c r="AG4" s="16">
        <v>1652.76</v>
      </c>
      <c r="AH4" s="16">
        <v>389</v>
      </c>
      <c r="AI4" s="16">
        <v>192.03</v>
      </c>
      <c r="AJ4" s="16">
        <v>6246.34</v>
      </c>
      <c r="AK4" s="55">
        <f>C4+D4+N4+O4+P4+AE4+AF4</f>
        <v>28163.37</v>
      </c>
      <c r="AL4" s="56">
        <f>Príjmy!S4</f>
        <v>35415.509999999995</v>
      </c>
      <c r="AM4" s="57">
        <f>AL4-AK4</f>
        <v>7252.139999999996</v>
      </c>
    </row>
    <row r="5" spans="1:39" ht="18" customHeight="1">
      <c r="A5" s="5">
        <v>2</v>
      </c>
      <c r="B5" s="3" t="s">
        <v>80</v>
      </c>
      <c r="C5" s="23"/>
      <c r="D5" s="58">
        <f aca="true" t="shared" si="0" ref="D5:D19">SUM(E5:M5)</f>
        <v>790</v>
      </c>
      <c r="E5" s="23"/>
      <c r="F5" s="23"/>
      <c r="G5" s="23">
        <v>223</v>
      </c>
      <c r="H5" s="23">
        <v>52</v>
      </c>
      <c r="I5" s="23">
        <v>240</v>
      </c>
      <c r="J5" s="23"/>
      <c r="K5" s="23"/>
      <c r="L5" s="23">
        <v>195</v>
      </c>
      <c r="M5" s="23">
        <v>80</v>
      </c>
      <c r="N5" s="23"/>
      <c r="O5" s="23"/>
      <c r="P5" s="58">
        <f aca="true" t="shared" si="1" ref="P5:P19">SUM(Q5:AD5)</f>
        <v>2356</v>
      </c>
      <c r="Q5" s="23">
        <v>83</v>
      </c>
      <c r="R5" s="23">
        <v>8</v>
      </c>
      <c r="S5" s="23">
        <v>7</v>
      </c>
      <c r="T5" s="23"/>
      <c r="U5" s="23"/>
      <c r="V5" s="23">
        <v>175</v>
      </c>
      <c r="W5" s="23">
        <v>135</v>
      </c>
      <c r="X5" s="23">
        <v>662</v>
      </c>
      <c r="Y5" s="23">
        <v>1159</v>
      </c>
      <c r="Z5" s="23">
        <v>66</v>
      </c>
      <c r="AA5" s="23"/>
      <c r="AB5" s="23"/>
      <c r="AC5" s="23"/>
      <c r="AD5" s="23">
        <v>61</v>
      </c>
      <c r="AE5" s="23"/>
      <c r="AF5" s="58">
        <f aca="true" t="shared" si="2" ref="AF5:AF19">SUM(AG5:AJ5)</f>
        <v>2439</v>
      </c>
      <c r="AG5" s="23">
        <v>2439</v>
      </c>
      <c r="AH5" s="23"/>
      <c r="AI5" s="23"/>
      <c r="AJ5" s="23"/>
      <c r="AK5" s="59">
        <f aca="true" t="shared" si="3" ref="AK5:AK19">C5+D5+N5+O5+P5+AE5+AF5</f>
        <v>5585</v>
      </c>
      <c r="AL5" s="56">
        <f>Príjmy!S5</f>
        <v>7469</v>
      </c>
      <c r="AM5" s="60">
        <f aca="true" t="shared" si="4" ref="AM5:AM19">AL5-AK5</f>
        <v>1884</v>
      </c>
    </row>
    <row r="6" spans="1:39" ht="18" customHeight="1">
      <c r="A6" s="5">
        <v>3</v>
      </c>
      <c r="B6" s="3" t="s">
        <v>81</v>
      </c>
      <c r="C6" s="23"/>
      <c r="D6" s="58">
        <f t="shared" si="0"/>
        <v>3246.07</v>
      </c>
      <c r="E6" s="23">
        <v>2645.76</v>
      </c>
      <c r="F6" s="23"/>
      <c r="G6" s="23"/>
      <c r="H6" s="23"/>
      <c r="I6" s="23">
        <v>379.87</v>
      </c>
      <c r="J6" s="23"/>
      <c r="K6" s="23"/>
      <c r="L6" s="23">
        <v>220.44</v>
      </c>
      <c r="M6" s="23"/>
      <c r="N6" s="23"/>
      <c r="O6" s="23"/>
      <c r="P6" s="58">
        <f t="shared" si="1"/>
        <v>3693.19</v>
      </c>
      <c r="Q6" s="23">
        <v>218.94</v>
      </c>
      <c r="R6" s="23"/>
      <c r="S6" s="23"/>
      <c r="T6" s="23"/>
      <c r="U6" s="23"/>
      <c r="V6" s="23">
        <v>238.56</v>
      </c>
      <c r="W6" s="23"/>
      <c r="X6" s="23">
        <v>1123.33</v>
      </c>
      <c r="Y6" s="23">
        <v>2002.81</v>
      </c>
      <c r="Z6" s="23"/>
      <c r="AA6" s="23">
        <v>8.55</v>
      </c>
      <c r="AB6" s="23"/>
      <c r="AC6" s="23"/>
      <c r="AD6" s="23">
        <v>101</v>
      </c>
      <c r="AE6" s="23"/>
      <c r="AF6" s="58">
        <f t="shared" si="2"/>
        <v>4392.3</v>
      </c>
      <c r="AG6" s="23">
        <v>4392.3</v>
      </c>
      <c r="AH6" s="23"/>
      <c r="AI6" s="23"/>
      <c r="AJ6" s="23"/>
      <c r="AK6" s="59">
        <f t="shared" si="3"/>
        <v>11331.560000000001</v>
      </c>
      <c r="AL6" s="56">
        <f>Príjmy!S6</f>
        <v>15647.529999999999</v>
      </c>
      <c r="AM6" s="60">
        <f t="shared" si="4"/>
        <v>4315.9699999999975</v>
      </c>
    </row>
    <row r="7" spans="1:39" ht="18" customHeight="1">
      <c r="A7" s="5">
        <v>4</v>
      </c>
      <c r="B7" s="3" t="s">
        <v>82</v>
      </c>
      <c r="C7" s="23"/>
      <c r="D7" s="58">
        <f t="shared" si="0"/>
        <v>4756.45</v>
      </c>
      <c r="E7" s="23">
        <v>2793.37</v>
      </c>
      <c r="F7" s="23"/>
      <c r="G7" s="23">
        <v>94.4</v>
      </c>
      <c r="H7" s="23">
        <v>1133.94</v>
      </c>
      <c r="I7" s="23">
        <v>305.52</v>
      </c>
      <c r="J7" s="23">
        <v>48</v>
      </c>
      <c r="K7" s="23">
        <v>138.29</v>
      </c>
      <c r="L7" s="23">
        <v>239.33</v>
      </c>
      <c r="M7" s="23">
        <v>3.6</v>
      </c>
      <c r="N7" s="23"/>
      <c r="O7" s="23"/>
      <c r="P7" s="58">
        <f t="shared" si="1"/>
        <v>1945.04</v>
      </c>
      <c r="Q7" s="23">
        <v>296.9</v>
      </c>
      <c r="R7" s="23">
        <v>11.5</v>
      </c>
      <c r="S7" s="23">
        <v>2.82</v>
      </c>
      <c r="T7" s="23"/>
      <c r="U7" s="23"/>
      <c r="V7" s="23"/>
      <c r="W7" s="23">
        <v>3.56</v>
      </c>
      <c r="X7" s="23">
        <v>575.96</v>
      </c>
      <c r="Y7" s="23">
        <v>812.46</v>
      </c>
      <c r="Z7" s="23">
        <v>47.04</v>
      </c>
      <c r="AA7" s="23"/>
      <c r="AB7" s="23"/>
      <c r="AC7" s="23"/>
      <c r="AD7" s="23">
        <v>194.8</v>
      </c>
      <c r="AE7" s="23"/>
      <c r="AF7" s="58">
        <f t="shared" si="2"/>
        <v>2126.74</v>
      </c>
      <c r="AG7" s="23">
        <v>2126.74</v>
      </c>
      <c r="AH7" s="23"/>
      <c r="AI7" s="23"/>
      <c r="AJ7" s="23"/>
      <c r="AK7" s="59">
        <f t="shared" si="3"/>
        <v>8828.23</v>
      </c>
      <c r="AL7" s="56">
        <f>Príjmy!S7</f>
        <v>8941.48</v>
      </c>
      <c r="AM7" s="60">
        <f t="shared" si="4"/>
        <v>113.25</v>
      </c>
    </row>
    <row r="8" spans="1:39" ht="18" customHeight="1">
      <c r="A8" s="5">
        <v>5</v>
      </c>
      <c r="B8" s="3" t="s">
        <v>83</v>
      </c>
      <c r="C8" s="23"/>
      <c r="D8" s="58">
        <f t="shared" si="0"/>
        <v>10034</v>
      </c>
      <c r="E8" s="23">
        <v>6930</v>
      </c>
      <c r="F8" s="23"/>
      <c r="G8" s="23">
        <v>119</v>
      </c>
      <c r="H8" s="23"/>
      <c r="I8" s="23">
        <v>432</v>
      </c>
      <c r="J8" s="23">
        <v>65</v>
      </c>
      <c r="K8" s="23"/>
      <c r="L8" s="23">
        <v>228</v>
      </c>
      <c r="M8" s="23">
        <v>2260</v>
      </c>
      <c r="N8" s="23"/>
      <c r="O8" s="23"/>
      <c r="P8" s="58">
        <f t="shared" si="1"/>
        <v>2968</v>
      </c>
      <c r="Q8" s="23">
        <v>72</v>
      </c>
      <c r="R8" s="23"/>
      <c r="S8" s="23">
        <v>8</v>
      </c>
      <c r="T8" s="23">
        <v>13</v>
      </c>
      <c r="U8" s="23"/>
      <c r="V8" s="23">
        <v>230</v>
      </c>
      <c r="W8" s="23">
        <v>42</v>
      </c>
      <c r="X8" s="23">
        <v>403</v>
      </c>
      <c r="Y8" s="23">
        <v>1833</v>
      </c>
      <c r="Z8" s="23">
        <v>129</v>
      </c>
      <c r="AA8" s="23"/>
      <c r="AB8" s="23"/>
      <c r="AC8" s="23"/>
      <c r="AD8" s="23">
        <v>238</v>
      </c>
      <c r="AE8" s="23"/>
      <c r="AF8" s="58">
        <f t="shared" si="2"/>
        <v>3738</v>
      </c>
      <c r="AG8" s="23">
        <v>3460</v>
      </c>
      <c r="AH8" s="23">
        <v>17</v>
      </c>
      <c r="AI8" s="23">
        <v>173</v>
      </c>
      <c r="AJ8" s="23">
        <v>88</v>
      </c>
      <c r="AK8" s="59">
        <f t="shared" si="3"/>
        <v>16740</v>
      </c>
      <c r="AL8" s="56">
        <f>Príjmy!S8</f>
        <v>11588</v>
      </c>
      <c r="AM8" s="60">
        <f t="shared" si="4"/>
        <v>-5152</v>
      </c>
    </row>
    <row r="9" spans="1:39" ht="18" customHeight="1">
      <c r="A9" s="5">
        <v>6</v>
      </c>
      <c r="B9" s="3" t="s">
        <v>84</v>
      </c>
      <c r="C9" s="23"/>
      <c r="D9" s="58">
        <f t="shared" si="0"/>
        <v>8635.27</v>
      </c>
      <c r="E9" s="23">
        <v>1121.4</v>
      </c>
      <c r="F9" s="23"/>
      <c r="G9" s="23">
        <v>191.6</v>
      </c>
      <c r="H9" s="23">
        <v>839.72</v>
      </c>
      <c r="I9" s="23">
        <v>296.34</v>
      </c>
      <c r="J9" s="23"/>
      <c r="K9" s="23">
        <v>130</v>
      </c>
      <c r="L9" s="23">
        <v>469.03</v>
      </c>
      <c r="M9" s="23">
        <v>5587.18</v>
      </c>
      <c r="N9" s="23"/>
      <c r="O9" s="23"/>
      <c r="P9" s="58">
        <f t="shared" si="1"/>
        <v>6811.079999999999</v>
      </c>
      <c r="Q9" s="23">
        <v>889.35</v>
      </c>
      <c r="R9" s="23">
        <v>16.55</v>
      </c>
      <c r="S9" s="23">
        <v>241.63</v>
      </c>
      <c r="T9" s="23">
        <v>168.4</v>
      </c>
      <c r="U9" s="23"/>
      <c r="V9" s="23">
        <v>2477.04</v>
      </c>
      <c r="W9" s="23">
        <v>305.61</v>
      </c>
      <c r="X9" s="23">
        <v>1361.31</v>
      </c>
      <c r="Y9" s="23">
        <v>1218.54</v>
      </c>
      <c r="Z9" s="23"/>
      <c r="AA9" s="23"/>
      <c r="AB9" s="23">
        <v>1.87</v>
      </c>
      <c r="AC9" s="23"/>
      <c r="AD9" s="23">
        <v>130.78</v>
      </c>
      <c r="AE9" s="23"/>
      <c r="AF9" s="58">
        <f t="shared" si="2"/>
        <v>7102.75</v>
      </c>
      <c r="AG9" s="23">
        <v>7002.75</v>
      </c>
      <c r="AH9" s="23"/>
      <c r="AI9" s="23"/>
      <c r="AJ9" s="23">
        <v>100</v>
      </c>
      <c r="AK9" s="59">
        <f t="shared" si="3"/>
        <v>22549.1</v>
      </c>
      <c r="AL9" s="56">
        <f>Príjmy!S9</f>
        <v>40997.35999999999</v>
      </c>
      <c r="AM9" s="60">
        <f t="shared" si="4"/>
        <v>18448.259999999995</v>
      </c>
    </row>
    <row r="10" spans="1:39" ht="18" customHeight="1">
      <c r="A10" s="5">
        <v>7</v>
      </c>
      <c r="B10" s="3" t="s">
        <v>85</v>
      </c>
      <c r="C10" s="23"/>
      <c r="D10" s="58">
        <f t="shared" si="0"/>
        <v>14018</v>
      </c>
      <c r="E10" s="23">
        <v>5884</v>
      </c>
      <c r="F10" s="23">
        <v>6763</v>
      </c>
      <c r="G10" s="23">
        <v>70</v>
      </c>
      <c r="H10" s="23">
        <v>165</v>
      </c>
      <c r="I10" s="23">
        <v>180</v>
      </c>
      <c r="J10" s="23"/>
      <c r="K10" s="23">
        <v>104</v>
      </c>
      <c r="L10" s="23">
        <v>676</v>
      </c>
      <c r="M10" s="23">
        <v>176</v>
      </c>
      <c r="N10" s="23"/>
      <c r="O10" s="23"/>
      <c r="P10" s="58">
        <f t="shared" si="1"/>
        <v>4999</v>
      </c>
      <c r="Q10" s="23">
        <v>1370</v>
      </c>
      <c r="R10" s="23">
        <v>10</v>
      </c>
      <c r="S10" s="23">
        <v>37</v>
      </c>
      <c r="T10" s="23">
        <v>35</v>
      </c>
      <c r="U10" s="23"/>
      <c r="V10" s="23">
        <v>609</v>
      </c>
      <c r="W10" s="23">
        <v>469</v>
      </c>
      <c r="X10" s="23">
        <v>1406</v>
      </c>
      <c r="Y10" s="23">
        <v>692</v>
      </c>
      <c r="Z10" s="23"/>
      <c r="AA10" s="23">
        <v>47</v>
      </c>
      <c r="AB10" s="23"/>
      <c r="AC10" s="23"/>
      <c r="AD10" s="23">
        <v>324</v>
      </c>
      <c r="AE10" s="23"/>
      <c r="AF10" s="58">
        <f t="shared" si="2"/>
        <v>3645</v>
      </c>
      <c r="AG10" s="23">
        <v>3614</v>
      </c>
      <c r="AH10" s="23">
        <v>31</v>
      </c>
      <c r="AI10" s="23"/>
      <c r="AJ10" s="23"/>
      <c r="AK10" s="59">
        <f t="shared" si="3"/>
        <v>22662</v>
      </c>
      <c r="AL10" s="56">
        <f>Príjmy!S10</f>
        <v>21980</v>
      </c>
      <c r="AM10" s="60">
        <f t="shared" si="4"/>
        <v>-682</v>
      </c>
    </row>
    <row r="11" spans="1:39" ht="18" customHeight="1">
      <c r="A11" s="5">
        <v>8</v>
      </c>
      <c r="B11" s="3" t="s">
        <v>86</v>
      </c>
      <c r="C11" s="23"/>
      <c r="D11" s="58">
        <f t="shared" si="0"/>
        <v>1022.3</v>
      </c>
      <c r="E11" s="23">
        <v>147.17</v>
      </c>
      <c r="F11" s="23"/>
      <c r="G11" s="23"/>
      <c r="H11" s="23"/>
      <c r="I11" s="23">
        <v>395.15</v>
      </c>
      <c r="J11" s="23">
        <v>225.6</v>
      </c>
      <c r="K11" s="23"/>
      <c r="L11" s="23">
        <v>108.7</v>
      </c>
      <c r="M11" s="23">
        <v>145.68</v>
      </c>
      <c r="N11" s="23"/>
      <c r="O11" s="23"/>
      <c r="P11" s="58">
        <f t="shared" si="1"/>
        <v>9813.24</v>
      </c>
      <c r="Q11" s="23">
        <v>1795.45</v>
      </c>
      <c r="R11" s="23"/>
      <c r="S11" s="23">
        <v>278.34</v>
      </c>
      <c r="T11" s="23"/>
      <c r="U11" s="23">
        <v>797.93</v>
      </c>
      <c r="V11" s="23">
        <v>2076.57</v>
      </c>
      <c r="W11" s="23">
        <v>232.89</v>
      </c>
      <c r="X11" s="23">
        <v>1948.39</v>
      </c>
      <c r="Y11" s="23">
        <v>2379.5</v>
      </c>
      <c r="Z11" s="23"/>
      <c r="AA11" s="23">
        <v>33.67</v>
      </c>
      <c r="AB11" s="23"/>
      <c r="AC11" s="23"/>
      <c r="AD11" s="23">
        <v>270.5</v>
      </c>
      <c r="AE11" s="23"/>
      <c r="AF11" s="58">
        <f t="shared" si="2"/>
        <v>9362.91</v>
      </c>
      <c r="AG11" s="23">
        <v>8581.91</v>
      </c>
      <c r="AH11" s="23"/>
      <c r="AI11" s="23">
        <v>781</v>
      </c>
      <c r="AJ11" s="23"/>
      <c r="AK11" s="59">
        <f t="shared" si="3"/>
        <v>20198.449999999997</v>
      </c>
      <c r="AL11" s="56">
        <f>Príjmy!S11</f>
        <v>19293.879999999997</v>
      </c>
      <c r="AM11" s="60">
        <f t="shared" si="4"/>
        <v>-904.5699999999997</v>
      </c>
    </row>
    <row r="12" spans="1:39" ht="18" customHeight="1">
      <c r="A12" s="5">
        <v>9</v>
      </c>
      <c r="B12" s="3" t="s">
        <v>87</v>
      </c>
      <c r="C12" s="23"/>
      <c r="D12" s="58">
        <f t="shared" si="0"/>
        <v>5956</v>
      </c>
      <c r="E12" s="23">
        <v>870</v>
      </c>
      <c r="F12" s="23"/>
      <c r="G12" s="23">
        <v>696</v>
      </c>
      <c r="H12" s="23">
        <v>21</v>
      </c>
      <c r="I12" s="23">
        <v>699</v>
      </c>
      <c r="J12" s="23"/>
      <c r="K12" s="23"/>
      <c r="L12" s="23">
        <v>1132</v>
      </c>
      <c r="M12" s="23">
        <v>2538</v>
      </c>
      <c r="N12" s="23"/>
      <c r="O12" s="23"/>
      <c r="P12" s="58">
        <f t="shared" si="1"/>
        <v>8328</v>
      </c>
      <c r="Q12" s="23">
        <v>1271</v>
      </c>
      <c r="R12" s="23"/>
      <c r="S12" s="23">
        <v>36</v>
      </c>
      <c r="T12" s="23"/>
      <c r="U12" s="23">
        <v>69</v>
      </c>
      <c r="V12" s="23">
        <v>1012</v>
      </c>
      <c r="W12" s="23">
        <v>59</v>
      </c>
      <c r="X12" s="23">
        <v>2074</v>
      </c>
      <c r="Y12" s="23">
        <v>3318</v>
      </c>
      <c r="Z12" s="23"/>
      <c r="AA12" s="23">
        <v>397</v>
      </c>
      <c r="AB12" s="23"/>
      <c r="AC12" s="23"/>
      <c r="AD12" s="23">
        <v>92</v>
      </c>
      <c r="AE12" s="23"/>
      <c r="AF12" s="58">
        <f t="shared" si="2"/>
        <v>18421</v>
      </c>
      <c r="AG12" s="23">
        <v>17288</v>
      </c>
      <c r="AH12" s="23">
        <v>178</v>
      </c>
      <c r="AI12" s="23">
        <v>955</v>
      </c>
      <c r="AJ12" s="23"/>
      <c r="AK12" s="59">
        <f t="shared" si="3"/>
        <v>32705</v>
      </c>
      <c r="AL12" s="56">
        <f>Príjmy!S12</f>
        <v>30108</v>
      </c>
      <c r="AM12" s="60">
        <f t="shared" si="4"/>
        <v>-2597</v>
      </c>
    </row>
    <row r="13" spans="1:39" ht="18" customHeight="1">
      <c r="A13" s="5">
        <v>10</v>
      </c>
      <c r="B13" s="3" t="s">
        <v>88</v>
      </c>
      <c r="C13" s="23"/>
      <c r="D13" s="58">
        <f t="shared" si="0"/>
        <v>6418.42</v>
      </c>
      <c r="E13" s="23">
        <v>4840.8</v>
      </c>
      <c r="F13" s="23"/>
      <c r="G13" s="23">
        <v>1015</v>
      </c>
      <c r="H13" s="23">
        <v>66.5</v>
      </c>
      <c r="I13" s="23">
        <v>128.03</v>
      </c>
      <c r="J13" s="23"/>
      <c r="K13" s="23"/>
      <c r="L13" s="23">
        <v>225.26</v>
      </c>
      <c r="M13" s="23">
        <v>142.83</v>
      </c>
      <c r="N13" s="23"/>
      <c r="O13" s="23"/>
      <c r="P13" s="58">
        <f t="shared" si="1"/>
        <v>2047.1</v>
      </c>
      <c r="Q13" s="23">
        <v>464.15</v>
      </c>
      <c r="R13" s="23">
        <v>4.9</v>
      </c>
      <c r="S13" s="23">
        <v>39.6</v>
      </c>
      <c r="T13" s="23">
        <v>26.55</v>
      </c>
      <c r="U13" s="23">
        <v>80</v>
      </c>
      <c r="V13" s="23">
        <v>153.84</v>
      </c>
      <c r="W13" s="23">
        <v>23.11</v>
      </c>
      <c r="X13" s="23">
        <v>466.05</v>
      </c>
      <c r="Y13" s="23">
        <v>474.05</v>
      </c>
      <c r="Z13" s="23">
        <v>120.03</v>
      </c>
      <c r="AA13" s="23">
        <v>101.32</v>
      </c>
      <c r="AB13" s="23"/>
      <c r="AC13" s="23"/>
      <c r="AD13" s="23">
        <v>93.5</v>
      </c>
      <c r="AE13" s="23"/>
      <c r="AF13" s="58">
        <f t="shared" si="2"/>
        <v>1216.58</v>
      </c>
      <c r="AG13" s="23">
        <v>646.58</v>
      </c>
      <c r="AH13" s="23"/>
      <c r="AI13" s="23">
        <v>570</v>
      </c>
      <c r="AJ13" s="23"/>
      <c r="AK13" s="59">
        <f t="shared" si="3"/>
        <v>9682.1</v>
      </c>
      <c r="AL13" s="56">
        <f>Príjmy!S13</f>
        <v>10667.08</v>
      </c>
      <c r="AM13" s="60">
        <f t="shared" si="4"/>
        <v>984.9799999999996</v>
      </c>
    </row>
    <row r="14" spans="1:39" ht="18" customHeight="1">
      <c r="A14" s="5">
        <v>11</v>
      </c>
      <c r="B14" s="3" t="s">
        <v>89</v>
      </c>
      <c r="C14" s="23"/>
      <c r="D14" s="58">
        <f t="shared" si="0"/>
        <v>32244.01</v>
      </c>
      <c r="E14" s="23">
        <v>29000.93</v>
      </c>
      <c r="F14" s="23"/>
      <c r="G14" s="23">
        <v>273.19</v>
      </c>
      <c r="H14" s="23">
        <v>767.71</v>
      </c>
      <c r="I14" s="23">
        <v>1020.62</v>
      </c>
      <c r="J14" s="23">
        <v>226.82</v>
      </c>
      <c r="K14" s="23"/>
      <c r="L14" s="23">
        <v>363</v>
      </c>
      <c r="M14" s="23">
        <v>591.74</v>
      </c>
      <c r="N14" s="23"/>
      <c r="O14" s="23"/>
      <c r="P14" s="58">
        <f t="shared" si="1"/>
        <v>8188.2699999999995</v>
      </c>
      <c r="Q14" s="23">
        <v>577.96</v>
      </c>
      <c r="R14" s="23">
        <v>8.55</v>
      </c>
      <c r="S14" s="23">
        <v>71.02</v>
      </c>
      <c r="T14" s="23">
        <v>20.02</v>
      </c>
      <c r="U14" s="23">
        <v>18.68</v>
      </c>
      <c r="V14" s="23">
        <v>199.06</v>
      </c>
      <c r="W14" s="23">
        <v>130.8</v>
      </c>
      <c r="X14" s="23">
        <v>936.9</v>
      </c>
      <c r="Y14" s="23">
        <v>5564.4</v>
      </c>
      <c r="Z14" s="23">
        <v>312</v>
      </c>
      <c r="AA14" s="23">
        <v>76.64</v>
      </c>
      <c r="AB14" s="23"/>
      <c r="AC14" s="23"/>
      <c r="AD14" s="23">
        <v>272.24</v>
      </c>
      <c r="AE14" s="23"/>
      <c r="AF14" s="58">
        <f t="shared" si="2"/>
        <v>7702.95</v>
      </c>
      <c r="AG14" s="23">
        <v>7642.95</v>
      </c>
      <c r="AH14" s="23">
        <v>60</v>
      </c>
      <c r="AI14" s="23"/>
      <c r="AJ14" s="23"/>
      <c r="AK14" s="59">
        <f t="shared" si="3"/>
        <v>48135.229999999996</v>
      </c>
      <c r="AL14" s="56">
        <f>Príjmy!S14</f>
        <v>21848.43</v>
      </c>
      <c r="AM14" s="60">
        <f t="shared" si="4"/>
        <v>-26286.799999999996</v>
      </c>
    </row>
    <row r="15" spans="1:39" ht="18" customHeight="1">
      <c r="A15" s="5">
        <v>12</v>
      </c>
      <c r="B15" s="3" t="s">
        <v>90</v>
      </c>
      <c r="C15" s="23">
        <v>2245</v>
      </c>
      <c r="D15" s="58">
        <f t="shared" si="0"/>
        <v>16082</v>
      </c>
      <c r="E15" s="23">
        <v>13926</v>
      </c>
      <c r="F15" s="23"/>
      <c r="G15" s="23"/>
      <c r="H15" s="23">
        <v>85</v>
      </c>
      <c r="I15" s="23">
        <v>35</v>
      </c>
      <c r="J15" s="23">
        <v>429</v>
      </c>
      <c r="K15" s="23"/>
      <c r="L15" s="23">
        <v>448</v>
      </c>
      <c r="M15" s="23">
        <v>1159</v>
      </c>
      <c r="N15" s="23"/>
      <c r="O15" s="23"/>
      <c r="P15" s="58">
        <f t="shared" si="1"/>
        <v>4293</v>
      </c>
      <c r="Q15" s="23">
        <v>576</v>
      </c>
      <c r="R15" s="23"/>
      <c r="S15" s="23">
        <v>60</v>
      </c>
      <c r="T15" s="23"/>
      <c r="U15" s="23"/>
      <c r="V15" s="23">
        <v>20</v>
      </c>
      <c r="W15" s="23">
        <v>484</v>
      </c>
      <c r="X15" s="23">
        <v>1110</v>
      </c>
      <c r="Y15" s="23">
        <v>1635</v>
      </c>
      <c r="Z15" s="23">
        <v>74</v>
      </c>
      <c r="AA15" s="23">
        <v>80</v>
      </c>
      <c r="AB15" s="23"/>
      <c r="AC15" s="23"/>
      <c r="AD15" s="23">
        <v>254</v>
      </c>
      <c r="AE15" s="23"/>
      <c r="AF15" s="58">
        <f t="shared" si="2"/>
        <v>3107</v>
      </c>
      <c r="AG15" s="23">
        <v>2299</v>
      </c>
      <c r="AH15" s="23">
        <v>408</v>
      </c>
      <c r="AI15" s="23">
        <v>400</v>
      </c>
      <c r="AJ15" s="23"/>
      <c r="AK15" s="59">
        <f t="shared" si="3"/>
        <v>25727</v>
      </c>
      <c r="AL15" s="56">
        <f>Príjmy!S15</f>
        <v>22899</v>
      </c>
      <c r="AM15" s="60">
        <f t="shared" si="4"/>
        <v>-2828</v>
      </c>
    </row>
    <row r="16" spans="1:39" ht="18" customHeight="1">
      <c r="A16" s="5">
        <v>13</v>
      </c>
      <c r="B16" s="3" t="s">
        <v>91</v>
      </c>
      <c r="C16" s="23"/>
      <c r="D16" s="58">
        <f t="shared" si="0"/>
        <v>2440.2599999999998</v>
      </c>
      <c r="E16" s="23">
        <v>172.63</v>
      </c>
      <c r="F16" s="23">
        <v>299.99</v>
      </c>
      <c r="G16" s="23"/>
      <c r="H16" s="23">
        <v>728.9</v>
      </c>
      <c r="I16" s="23">
        <v>247.08</v>
      </c>
      <c r="J16" s="23">
        <v>167.09</v>
      </c>
      <c r="K16" s="23"/>
      <c r="L16" s="23">
        <v>386.29</v>
      </c>
      <c r="M16" s="23">
        <v>438.28</v>
      </c>
      <c r="N16" s="23"/>
      <c r="O16" s="23"/>
      <c r="P16" s="58">
        <f t="shared" si="1"/>
        <v>5263.7</v>
      </c>
      <c r="Q16" s="23">
        <v>297.8</v>
      </c>
      <c r="R16" s="23">
        <v>75.8</v>
      </c>
      <c r="S16" s="23">
        <v>31.49</v>
      </c>
      <c r="T16" s="23">
        <v>6.8</v>
      </c>
      <c r="U16" s="23"/>
      <c r="V16" s="23"/>
      <c r="W16" s="23">
        <v>143.59</v>
      </c>
      <c r="X16" s="23">
        <v>2512.63</v>
      </c>
      <c r="Y16" s="23">
        <v>2023.96</v>
      </c>
      <c r="Z16" s="23"/>
      <c r="AA16" s="23">
        <v>70.83</v>
      </c>
      <c r="AB16" s="23"/>
      <c r="AC16" s="23"/>
      <c r="AD16" s="23">
        <v>100.8</v>
      </c>
      <c r="AE16" s="23"/>
      <c r="AF16" s="58">
        <f t="shared" si="2"/>
        <v>5426.99</v>
      </c>
      <c r="AG16" s="23">
        <v>5182.19</v>
      </c>
      <c r="AH16" s="23"/>
      <c r="AI16" s="23">
        <v>244.8</v>
      </c>
      <c r="AJ16" s="23"/>
      <c r="AK16" s="59">
        <f t="shared" si="3"/>
        <v>13130.949999999999</v>
      </c>
      <c r="AL16" s="56">
        <f>Príjmy!S16</f>
        <v>19026.67</v>
      </c>
      <c r="AM16" s="60">
        <f t="shared" si="4"/>
        <v>5895.719999999999</v>
      </c>
    </row>
    <row r="17" spans="1:39" ht="18" customHeight="1">
      <c r="A17" s="5">
        <v>14</v>
      </c>
      <c r="B17" s="3" t="s">
        <v>92</v>
      </c>
      <c r="C17" s="23"/>
      <c r="D17" s="58">
        <f t="shared" si="0"/>
        <v>53712.25</v>
      </c>
      <c r="E17" s="23">
        <v>45536.9</v>
      </c>
      <c r="F17" s="23"/>
      <c r="G17" s="23">
        <v>1063.12</v>
      </c>
      <c r="H17" s="23">
        <v>459.49</v>
      </c>
      <c r="I17" s="23">
        <v>114.88</v>
      </c>
      <c r="J17" s="23">
        <v>25</v>
      </c>
      <c r="K17" s="23">
        <v>332.6</v>
      </c>
      <c r="L17" s="23">
        <v>587.89</v>
      </c>
      <c r="M17" s="23">
        <v>5592.37</v>
      </c>
      <c r="N17" s="23"/>
      <c r="O17" s="23"/>
      <c r="P17" s="58">
        <f t="shared" si="1"/>
        <v>4415.7</v>
      </c>
      <c r="Q17" s="23">
        <v>373.01</v>
      </c>
      <c r="R17" s="23"/>
      <c r="S17" s="23">
        <v>183.39</v>
      </c>
      <c r="T17" s="23"/>
      <c r="U17" s="23"/>
      <c r="V17" s="23">
        <v>117.69</v>
      </c>
      <c r="W17" s="23">
        <v>1.21</v>
      </c>
      <c r="X17" s="23">
        <v>824.94</v>
      </c>
      <c r="Y17" s="23">
        <v>2545.33</v>
      </c>
      <c r="Z17" s="23">
        <v>72.66</v>
      </c>
      <c r="AA17" s="23">
        <v>93.56</v>
      </c>
      <c r="AB17" s="23">
        <v>0.66</v>
      </c>
      <c r="AC17" s="23"/>
      <c r="AD17" s="23">
        <v>203.25</v>
      </c>
      <c r="AE17" s="23"/>
      <c r="AF17" s="58">
        <f t="shared" si="2"/>
        <v>8638.27</v>
      </c>
      <c r="AG17" s="23">
        <v>1602.5</v>
      </c>
      <c r="AH17" s="23">
        <v>6536.08</v>
      </c>
      <c r="AI17" s="23">
        <v>499.69</v>
      </c>
      <c r="AJ17" s="23"/>
      <c r="AK17" s="59">
        <f t="shared" si="3"/>
        <v>66766.22</v>
      </c>
      <c r="AL17" s="56">
        <f>Príjmy!S17</f>
        <v>77788.44</v>
      </c>
      <c r="AM17" s="60">
        <f t="shared" si="4"/>
        <v>11022.220000000001</v>
      </c>
    </row>
    <row r="18" spans="1:39" ht="18" customHeight="1">
      <c r="A18" s="5">
        <v>15</v>
      </c>
      <c r="B18" s="3" t="s">
        <v>93</v>
      </c>
      <c r="C18" s="23"/>
      <c r="D18" s="58">
        <f t="shared" si="0"/>
        <v>1769.7400000000002</v>
      </c>
      <c r="E18" s="23"/>
      <c r="F18" s="23"/>
      <c r="G18" s="23"/>
      <c r="H18" s="23"/>
      <c r="I18" s="23">
        <v>302.64</v>
      </c>
      <c r="J18" s="23">
        <v>257.81</v>
      </c>
      <c r="K18" s="23"/>
      <c r="L18" s="23">
        <v>390.17</v>
      </c>
      <c r="M18" s="23">
        <v>819.12</v>
      </c>
      <c r="N18" s="23"/>
      <c r="O18" s="23"/>
      <c r="P18" s="58">
        <f t="shared" si="1"/>
        <v>5943.870000000001</v>
      </c>
      <c r="Q18" s="23">
        <v>720.2</v>
      </c>
      <c r="R18" s="23"/>
      <c r="S18" s="23">
        <v>49.2</v>
      </c>
      <c r="T18" s="23"/>
      <c r="U18" s="23"/>
      <c r="V18" s="23"/>
      <c r="W18" s="23">
        <v>261.6</v>
      </c>
      <c r="X18" s="23">
        <v>1709.18</v>
      </c>
      <c r="Y18" s="23">
        <v>1618.64</v>
      </c>
      <c r="Z18" s="23"/>
      <c r="AA18" s="23">
        <v>1397.54</v>
      </c>
      <c r="AB18" s="23"/>
      <c r="AC18" s="23"/>
      <c r="AD18" s="23">
        <v>187.51</v>
      </c>
      <c r="AE18" s="23"/>
      <c r="AF18" s="58">
        <f t="shared" si="2"/>
        <v>6312.33</v>
      </c>
      <c r="AG18" s="23">
        <v>6312.33</v>
      </c>
      <c r="AH18" s="23"/>
      <c r="AI18" s="23"/>
      <c r="AJ18" s="23"/>
      <c r="AK18" s="59">
        <f t="shared" si="3"/>
        <v>14025.94</v>
      </c>
      <c r="AL18" s="56">
        <f>Príjmy!S18</f>
        <v>19790.38</v>
      </c>
      <c r="AM18" s="60">
        <f t="shared" si="4"/>
        <v>5764.4400000000005</v>
      </c>
    </row>
    <row r="19" spans="1:39" ht="18" customHeight="1" thickBot="1">
      <c r="A19" s="5">
        <v>16</v>
      </c>
      <c r="B19" s="3" t="s">
        <v>94</v>
      </c>
      <c r="C19" s="23"/>
      <c r="D19" s="58">
        <f t="shared" si="0"/>
        <v>1383.0300000000002</v>
      </c>
      <c r="E19" s="23"/>
      <c r="F19" s="23"/>
      <c r="G19" s="23"/>
      <c r="H19" s="23">
        <v>232.09</v>
      </c>
      <c r="I19" s="23"/>
      <c r="J19" s="23"/>
      <c r="K19" s="23"/>
      <c r="L19" s="23">
        <v>1021.08</v>
      </c>
      <c r="M19" s="23">
        <v>129.86</v>
      </c>
      <c r="N19" s="23">
        <v>1500</v>
      </c>
      <c r="O19" s="23">
        <v>54.9</v>
      </c>
      <c r="P19" s="58">
        <f t="shared" si="1"/>
        <v>10671.32</v>
      </c>
      <c r="Q19" s="23">
        <v>860.71</v>
      </c>
      <c r="R19" s="23"/>
      <c r="S19" s="23">
        <v>24.02</v>
      </c>
      <c r="T19" s="23"/>
      <c r="U19" s="23">
        <v>1625.03</v>
      </c>
      <c r="V19" s="23">
        <v>5769.73</v>
      </c>
      <c r="W19" s="23">
        <v>83.34</v>
      </c>
      <c r="X19" s="23">
        <v>2171.43</v>
      </c>
      <c r="Y19" s="23"/>
      <c r="Z19" s="23">
        <v>15.56</v>
      </c>
      <c r="AA19" s="23"/>
      <c r="AB19" s="23"/>
      <c r="AC19" s="23"/>
      <c r="AD19" s="23">
        <v>121.5</v>
      </c>
      <c r="AE19" s="23"/>
      <c r="AF19" s="58">
        <f t="shared" si="2"/>
        <v>10200.38</v>
      </c>
      <c r="AG19" s="23">
        <v>10082.42</v>
      </c>
      <c r="AH19" s="23">
        <v>25</v>
      </c>
      <c r="AI19" s="23">
        <v>92.96</v>
      </c>
      <c r="AJ19" s="23"/>
      <c r="AK19" s="59">
        <f t="shared" si="3"/>
        <v>23809.629999999997</v>
      </c>
      <c r="AL19" s="56">
        <f>Príjmy!S19</f>
        <v>28980.73</v>
      </c>
      <c r="AM19" s="60">
        <f t="shared" si="4"/>
        <v>5171.100000000002</v>
      </c>
    </row>
    <row r="20" spans="1:39" s="29" customFormat="1" ht="19.5" customHeight="1" thickBot="1">
      <c r="A20" s="61"/>
      <c r="B20" s="62" t="s">
        <v>5</v>
      </c>
      <c r="C20" s="63">
        <f>SUM(C4:C19)</f>
        <v>2245</v>
      </c>
      <c r="D20" s="63">
        <f aca="true" t="shared" si="5" ref="D20:AM20">SUM(D4:D19)</f>
        <v>168903.66999999998</v>
      </c>
      <c r="E20" s="63">
        <f t="shared" si="5"/>
        <v>113984.76999999999</v>
      </c>
      <c r="F20" s="63">
        <f t="shared" si="5"/>
        <v>7062.99</v>
      </c>
      <c r="G20" s="63">
        <f t="shared" si="5"/>
        <v>4508.37</v>
      </c>
      <c r="H20" s="63">
        <f t="shared" si="5"/>
        <v>5520.71</v>
      </c>
      <c r="I20" s="63">
        <f t="shared" si="5"/>
        <v>5010.31</v>
      </c>
      <c r="J20" s="63">
        <f t="shared" si="5"/>
        <v>1645.59</v>
      </c>
      <c r="K20" s="63">
        <f t="shared" si="5"/>
        <v>810.49</v>
      </c>
      <c r="L20" s="63">
        <f t="shared" si="5"/>
        <v>7075.95</v>
      </c>
      <c r="M20" s="63">
        <f t="shared" si="5"/>
        <v>23284.489999999998</v>
      </c>
      <c r="N20" s="63">
        <f t="shared" si="5"/>
        <v>2512</v>
      </c>
      <c r="O20" s="63">
        <f t="shared" si="5"/>
        <v>206.96</v>
      </c>
      <c r="P20" s="63">
        <f t="shared" si="5"/>
        <v>93859.81999999998</v>
      </c>
      <c r="Q20" s="63">
        <f t="shared" si="5"/>
        <v>11112.560000000001</v>
      </c>
      <c r="R20" s="63">
        <f t="shared" si="5"/>
        <v>135.3</v>
      </c>
      <c r="S20" s="63">
        <f t="shared" si="5"/>
        <v>1492.9399999999998</v>
      </c>
      <c r="T20" s="63">
        <f t="shared" si="5"/>
        <v>326.88</v>
      </c>
      <c r="U20" s="63">
        <f t="shared" si="5"/>
        <v>2590.64</v>
      </c>
      <c r="V20" s="63">
        <f t="shared" si="5"/>
        <v>13275.51</v>
      </c>
      <c r="W20" s="63">
        <f t="shared" si="5"/>
        <v>2570.51</v>
      </c>
      <c r="X20" s="63">
        <f t="shared" si="5"/>
        <v>20835.159999999996</v>
      </c>
      <c r="Y20" s="63">
        <f t="shared" si="5"/>
        <v>33579.16</v>
      </c>
      <c r="Z20" s="63">
        <f t="shared" si="5"/>
        <v>1073.73</v>
      </c>
      <c r="AA20" s="63">
        <f t="shared" si="5"/>
        <v>3826.6</v>
      </c>
      <c r="AB20" s="63">
        <f t="shared" si="5"/>
        <v>2.5300000000000002</v>
      </c>
      <c r="AC20" s="63">
        <f t="shared" si="5"/>
        <v>117.72</v>
      </c>
      <c r="AD20" s="63">
        <f t="shared" si="5"/>
        <v>2920.58</v>
      </c>
      <c r="AE20" s="63">
        <f t="shared" si="5"/>
        <v>0</v>
      </c>
      <c r="AF20" s="63">
        <f t="shared" si="5"/>
        <v>102312.33000000002</v>
      </c>
      <c r="AG20" s="63">
        <f t="shared" si="5"/>
        <v>84325.43000000001</v>
      </c>
      <c r="AH20" s="63">
        <f t="shared" si="5"/>
        <v>7644.08</v>
      </c>
      <c r="AI20" s="63">
        <f t="shared" si="5"/>
        <v>3908.48</v>
      </c>
      <c r="AJ20" s="63">
        <f t="shared" si="5"/>
        <v>6434.34</v>
      </c>
      <c r="AK20" s="63">
        <f t="shared" si="5"/>
        <v>370039.77999999997</v>
      </c>
      <c r="AL20" s="63">
        <f t="shared" si="5"/>
        <v>392441.48999999993</v>
      </c>
      <c r="AM20" s="63">
        <f t="shared" si="5"/>
        <v>22401.709999999995</v>
      </c>
    </row>
    <row r="21" spans="3:39" s="29" customFormat="1" ht="13.5" customHeight="1" thickBot="1">
      <c r="C21" s="31"/>
      <c r="D21" s="64">
        <f>SUM(E20:M20)</f>
        <v>168903.66999999998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4">
        <f>SUM(Q20:AD20)</f>
        <v>93859.82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64">
        <f>SUM(AG20:AJ20)</f>
        <v>102312.33</v>
      </c>
      <c r="AG21" s="31"/>
      <c r="AH21" s="31"/>
      <c r="AI21" s="31"/>
      <c r="AJ21" s="31"/>
      <c r="AK21" s="64">
        <f>C20+D20+N20+O20+P20+AE20+AF20</f>
        <v>370039.77999999997</v>
      </c>
      <c r="AL21" s="31"/>
      <c r="AM21" s="31">
        <f>AL20-AK20</f>
        <v>22401.709999999963</v>
      </c>
    </row>
    <row r="22" spans="1:39" s="7" customFormat="1" ht="17.25" customHeight="1" thickBot="1">
      <c r="A22" s="11"/>
      <c r="B22" s="12" t="s">
        <v>77</v>
      </c>
      <c r="C22" s="65"/>
      <c r="D22" s="66">
        <f>SUM(E22:M22)</f>
        <v>2933.6499999999996</v>
      </c>
      <c r="E22" s="65"/>
      <c r="F22" s="65"/>
      <c r="G22" s="65">
        <v>1025.7</v>
      </c>
      <c r="H22" s="65">
        <v>962.17</v>
      </c>
      <c r="I22" s="65">
        <v>465.78</v>
      </c>
      <c r="J22" s="65"/>
      <c r="K22" s="65"/>
      <c r="L22" s="65"/>
      <c r="M22" s="65">
        <v>480</v>
      </c>
      <c r="N22" s="65"/>
      <c r="O22" s="65"/>
      <c r="P22" s="66">
        <f>SUM(Q22:AD22)</f>
        <v>305.9</v>
      </c>
      <c r="Q22" s="65">
        <v>24</v>
      </c>
      <c r="R22" s="65">
        <v>130</v>
      </c>
      <c r="S22" s="65">
        <v>74.9</v>
      </c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>
        <v>77</v>
      </c>
      <c r="AE22" s="65"/>
      <c r="AF22" s="66">
        <f>SUM(AG22:AJ22)</f>
        <v>100</v>
      </c>
      <c r="AG22" s="65"/>
      <c r="AH22" s="65"/>
      <c r="AI22" s="65">
        <v>100</v>
      </c>
      <c r="AJ22" s="65"/>
      <c r="AK22" s="66">
        <f>C22+D22+N22+O22+P22+AE22+AF22</f>
        <v>3339.5499999999997</v>
      </c>
      <c r="AL22" s="66">
        <f>Príjmy!S22</f>
        <v>2994.5</v>
      </c>
      <c r="AM22" s="67">
        <f>AL22-AK22</f>
        <v>-345.0499999999997</v>
      </c>
    </row>
    <row r="23" ht="15"/>
    <row r="24" ht="15"/>
  </sheetData>
  <sheetProtection sheet="1" objects="1" scenarios="1" selectLockedCells="1"/>
  <mergeCells count="28">
    <mergeCell ref="AM2:AM3"/>
    <mergeCell ref="AC2:AC3"/>
    <mergeCell ref="AD2:AD3"/>
    <mergeCell ref="AE2:AE3"/>
    <mergeCell ref="AF2:AF3"/>
    <mergeCell ref="Q2:Q3"/>
    <mergeCell ref="AG2:AJ2"/>
    <mergeCell ref="AK2:AK3"/>
    <mergeCell ref="AA2:AA3"/>
    <mergeCell ref="AB2:AB3"/>
    <mergeCell ref="AL2:AL3"/>
    <mergeCell ref="A2:A3"/>
    <mergeCell ref="B2:B3"/>
    <mergeCell ref="C2:C3"/>
    <mergeCell ref="D2:D3"/>
    <mergeCell ref="E2:M2"/>
    <mergeCell ref="O2:O3"/>
    <mergeCell ref="N2:N3"/>
    <mergeCell ref="Y2:Y3"/>
    <mergeCell ref="Z2:Z3"/>
    <mergeCell ref="W2:W3"/>
    <mergeCell ref="X2:X3"/>
    <mergeCell ref="T2:T3"/>
    <mergeCell ref="U2:U3"/>
    <mergeCell ref="V2:V3"/>
    <mergeCell ref="P2:P3"/>
    <mergeCell ref="R2:R3"/>
    <mergeCell ref="S2:S3"/>
  </mergeCells>
  <printOptions horizontalCentered="1"/>
  <pageMargins left="0.31496062992125984" right="0.31496062992125984" top="0.35433070866141736" bottom="0.35433070866141736" header="0.31496062992125984" footer="0.31496062992125984"/>
  <pageSetup fitToWidth="2" fitToHeight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2021-02-10T14:32:15Z</cp:lastPrinted>
  <dcterms:created xsi:type="dcterms:W3CDTF">2020-11-18T13:29:00Z</dcterms:created>
  <dcterms:modified xsi:type="dcterms:W3CDTF">2022-04-11T06:30:49Z</dcterms:modified>
  <cp:category/>
  <cp:version/>
  <cp:contentType/>
  <cp:contentStatus/>
</cp:coreProperties>
</file>