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Hospodarenie\hospodárenie 2021\"/>
    </mc:Choice>
  </mc:AlternateContent>
  <bookViews>
    <workbookView xWindow="0" yWindow="0" windowWidth="28800" windowHeight="12435"/>
  </bookViews>
  <sheets>
    <sheet name="Majetok" sheetId="1" r:id="rId1"/>
    <sheet name="Príjmy" sheetId="2" r:id="rId2"/>
    <sheet name="Výdavky" sheetId="3" r:id="rId3"/>
  </sheets>
  <definedNames>
    <definedName name="_xlnm.Print_Titles" localSheetId="2">Výdavky!$A:$B</definedName>
    <definedName name="Print_Titles" localSheetId="2">Výdavky!$A:$B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3" i="3" l="1"/>
  <c r="AI23" i="3"/>
  <c r="AH23" i="3"/>
  <c r="AG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O23" i="3"/>
  <c r="N23" i="3"/>
  <c r="M23" i="3"/>
  <c r="L23" i="3"/>
  <c r="K23" i="3"/>
  <c r="J23" i="3"/>
  <c r="I23" i="3"/>
  <c r="H23" i="3"/>
  <c r="G23" i="3"/>
  <c r="F23" i="3"/>
  <c r="E23" i="3"/>
  <c r="D24" i="3" s="1"/>
  <c r="C23" i="3"/>
  <c r="AF25" i="3"/>
  <c r="P25" i="3"/>
  <c r="D25" i="3"/>
  <c r="AK25" i="3" s="1"/>
  <c r="P24" i="3"/>
  <c r="AF22" i="3"/>
  <c r="P22" i="3"/>
  <c r="D22" i="3"/>
  <c r="AF21" i="3"/>
  <c r="P21" i="3"/>
  <c r="D21" i="3"/>
  <c r="AK21" i="3" s="1"/>
  <c r="AF20" i="3"/>
  <c r="P20" i="3"/>
  <c r="D20" i="3"/>
  <c r="AF19" i="3"/>
  <c r="P19" i="3"/>
  <c r="D19" i="3"/>
  <c r="AK19" i="3" s="1"/>
  <c r="AF18" i="3"/>
  <c r="P18" i="3"/>
  <c r="D18" i="3"/>
  <c r="AF17" i="3"/>
  <c r="P17" i="3"/>
  <c r="D17" i="3"/>
  <c r="AK17" i="3" s="1"/>
  <c r="AF16" i="3"/>
  <c r="P16" i="3"/>
  <c r="D16" i="3"/>
  <c r="AF15" i="3"/>
  <c r="P15" i="3"/>
  <c r="D15" i="3"/>
  <c r="AK15" i="3" s="1"/>
  <c r="AF14" i="3"/>
  <c r="P14" i="3"/>
  <c r="D14" i="3"/>
  <c r="AF13" i="3"/>
  <c r="P13" i="3"/>
  <c r="D13" i="3"/>
  <c r="AK13" i="3" s="1"/>
  <c r="AF12" i="3"/>
  <c r="P12" i="3"/>
  <c r="D12" i="3"/>
  <c r="AF11" i="3"/>
  <c r="P11" i="3"/>
  <c r="D11" i="3"/>
  <c r="AK11" i="3" s="1"/>
  <c r="AF10" i="3"/>
  <c r="P10" i="3"/>
  <c r="D10" i="3"/>
  <c r="AF9" i="3"/>
  <c r="P9" i="3"/>
  <c r="D9" i="3"/>
  <c r="AK9" i="3" s="1"/>
  <c r="AF8" i="3"/>
  <c r="P8" i="3"/>
  <c r="D8" i="3"/>
  <c r="AF7" i="3"/>
  <c r="P7" i="3"/>
  <c r="D7" i="3"/>
  <c r="AK7" i="3" s="1"/>
  <c r="AF6" i="3"/>
  <c r="P6" i="3"/>
  <c r="D6" i="3"/>
  <c r="AF5" i="3"/>
  <c r="P5" i="3"/>
  <c r="D5" i="3"/>
  <c r="AK5" i="3" s="1"/>
  <c r="AF4" i="3"/>
  <c r="P4" i="3"/>
  <c r="D4" i="3"/>
  <c r="W1" i="3"/>
  <c r="O25" i="2"/>
  <c r="D25" i="2"/>
  <c r="S25" i="2" s="1"/>
  <c r="AL25" i="3" s="1"/>
  <c r="O22" i="2"/>
  <c r="D22" i="2"/>
  <c r="S22" i="2" s="1"/>
  <c r="AL22" i="3" s="1"/>
  <c r="O21" i="2"/>
  <c r="D21" i="2"/>
  <c r="S21" i="2" s="1"/>
  <c r="AL21" i="3" s="1"/>
  <c r="O20" i="2"/>
  <c r="D20" i="2"/>
  <c r="O19" i="2"/>
  <c r="D19" i="2"/>
  <c r="S19" i="2" s="1"/>
  <c r="AL19" i="3" s="1"/>
  <c r="O18" i="2"/>
  <c r="D18" i="2"/>
  <c r="S18" i="2" s="1"/>
  <c r="AL18" i="3" s="1"/>
  <c r="O17" i="2"/>
  <c r="D17" i="2"/>
  <c r="S17" i="2" s="1"/>
  <c r="AL17" i="3" s="1"/>
  <c r="O16" i="2"/>
  <c r="D16" i="2"/>
  <c r="O15" i="2"/>
  <c r="D15" i="2"/>
  <c r="S15" i="2" s="1"/>
  <c r="AL15" i="3" s="1"/>
  <c r="O14" i="2"/>
  <c r="D14" i="2"/>
  <c r="S14" i="2" s="1"/>
  <c r="AL14" i="3" s="1"/>
  <c r="O13" i="2"/>
  <c r="D13" i="2"/>
  <c r="S13" i="2" s="1"/>
  <c r="AL13" i="3" s="1"/>
  <c r="O12" i="2"/>
  <c r="D12" i="2"/>
  <c r="O11" i="2"/>
  <c r="D11" i="2"/>
  <c r="S11" i="2" s="1"/>
  <c r="AL11" i="3" s="1"/>
  <c r="O10" i="2"/>
  <c r="D10" i="2"/>
  <c r="S10" i="2" s="1"/>
  <c r="AL10" i="3" s="1"/>
  <c r="O9" i="2"/>
  <c r="D9" i="2"/>
  <c r="S9" i="2" s="1"/>
  <c r="AL9" i="3" s="1"/>
  <c r="O8" i="2"/>
  <c r="D8" i="2"/>
  <c r="O7" i="2"/>
  <c r="D7" i="2"/>
  <c r="S7" i="2" s="1"/>
  <c r="AL7" i="3" s="1"/>
  <c r="O6" i="2"/>
  <c r="D6" i="2"/>
  <c r="S6" i="2" s="1"/>
  <c r="AL6" i="3" s="1"/>
  <c r="O5" i="2"/>
  <c r="D5" i="2"/>
  <c r="S5" i="2" s="1"/>
  <c r="AL5" i="3" s="1"/>
  <c r="O4" i="2"/>
  <c r="D4" i="2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S25" i="1"/>
  <c r="O25" i="1"/>
  <c r="T25" i="1" s="1"/>
  <c r="S22" i="1"/>
  <c r="O22" i="1"/>
  <c r="T22" i="1" s="1"/>
  <c r="S21" i="1"/>
  <c r="O21" i="1"/>
  <c r="T21" i="1" s="1"/>
  <c r="S20" i="1"/>
  <c r="O20" i="1"/>
  <c r="S19" i="1"/>
  <c r="O19" i="1"/>
  <c r="T19" i="1" s="1"/>
  <c r="S18" i="1"/>
  <c r="O18" i="1"/>
  <c r="T18" i="1" s="1"/>
  <c r="S17" i="1"/>
  <c r="O17" i="1"/>
  <c r="T17" i="1" s="1"/>
  <c r="S16" i="1"/>
  <c r="O16" i="1"/>
  <c r="S15" i="1"/>
  <c r="O15" i="1"/>
  <c r="T15" i="1" s="1"/>
  <c r="S14" i="1"/>
  <c r="O14" i="1"/>
  <c r="T14" i="1" s="1"/>
  <c r="S13" i="1"/>
  <c r="O13" i="1"/>
  <c r="T13" i="1" s="1"/>
  <c r="S12" i="1"/>
  <c r="O12" i="1"/>
  <c r="S11" i="1"/>
  <c r="O11" i="1"/>
  <c r="T11" i="1" s="1"/>
  <c r="S10" i="1"/>
  <c r="O10" i="1"/>
  <c r="T10" i="1" s="1"/>
  <c r="S9" i="1"/>
  <c r="O9" i="1"/>
  <c r="T9" i="1" s="1"/>
  <c r="S8" i="1"/>
  <c r="O8" i="1"/>
  <c r="T8" i="1" s="1"/>
  <c r="S7" i="1"/>
  <c r="O7" i="1"/>
  <c r="T7" i="1" s="1"/>
  <c r="S6" i="1"/>
  <c r="O6" i="1"/>
  <c r="T6" i="1" s="1"/>
  <c r="S5" i="1"/>
  <c r="O5" i="1"/>
  <c r="T5" i="1" s="1"/>
  <c r="S4" i="1"/>
  <c r="S23" i="1" s="1"/>
  <c r="O4" i="1"/>
  <c r="T4" i="1" s="1"/>
  <c r="AK22" i="3" l="1"/>
  <c r="AK20" i="3"/>
  <c r="AK18" i="3"/>
  <c r="AK14" i="3"/>
  <c r="AK10" i="3"/>
  <c r="AK8" i="3"/>
  <c r="AK6" i="3"/>
  <c r="AF23" i="3"/>
  <c r="P23" i="3"/>
  <c r="AK4" i="3"/>
  <c r="AK12" i="3"/>
  <c r="D23" i="3"/>
  <c r="S20" i="2"/>
  <c r="AL20" i="3" s="1"/>
  <c r="S12" i="2"/>
  <c r="AL12" i="3" s="1"/>
  <c r="S8" i="2"/>
  <c r="AL8" i="3" s="1"/>
  <c r="S4" i="2"/>
  <c r="AL4" i="3" s="1"/>
  <c r="T20" i="1"/>
  <c r="T12" i="1"/>
  <c r="O23" i="1"/>
  <c r="T24" i="1" s="1"/>
  <c r="AF24" i="3"/>
  <c r="AK16" i="3"/>
  <c r="AK23" i="3" s="1"/>
  <c r="AK24" i="3"/>
  <c r="S16" i="2"/>
  <c r="AL16" i="3" s="1"/>
  <c r="AL23" i="3"/>
  <c r="AM24" i="3" s="1"/>
  <c r="T16" i="1"/>
  <c r="T23" i="1" s="1"/>
  <c r="O24" i="1"/>
  <c r="S24" i="1"/>
  <c r="AM25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O23" i="2"/>
  <c r="AM23" i="3" l="1"/>
  <c r="E23" i="2"/>
  <c r="F23" i="2"/>
  <c r="G23" i="2"/>
  <c r="H23" i="2"/>
  <c r="I23" i="2"/>
  <c r="J23" i="2"/>
  <c r="K23" i="2"/>
  <c r="L23" i="2"/>
  <c r="M23" i="2"/>
  <c r="N23" i="2"/>
  <c r="P23" i="2"/>
  <c r="Q23" i="2"/>
  <c r="R23" i="2"/>
  <c r="C23" i="2"/>
  <c r="O24" i="2" l="1"/>
  <c r="D24" i="2"/>
  <c r="D23" i="2"/>
  <c r="S24" i="2" s="1"/>
  <c r="S23" i="2" l="1"/>
</calcChain>
</file>

<file path=xl/comments1.xml><?xml version="1.0" encoding="utf-8"?>
<comments xmlns="http://schemas.openxmlformats.org/spreadsheetml/2006/main">
  <authors>
    <author>Renata1</author>
  </authors>
  <commentList>
    <comment ref="O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rovnaké,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24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T24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kontrolné číslo - má byť rovnaké, ako v bunke nad tým (ak nie je, tak je niekde chyba)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Renata1</author>
  </authors>
  <commentList>
    <comment ref="D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S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Renata1</author>
  </authors>
  <commentList>
    <comment ref="D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F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K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M24" authorId="0" shapeId="0">
      <text>
        <r>
          <rPr>
            <b/>
            <sz val="9"/>
            <color indexed="81"/>
            <rFont val="Segoe UI"/>
            <family val="2"/>
            <charset val="238"/>
          </rPr>
          <t>kontrolné číslo - má byť rovné ako v bunke nad tým (ak nie je, tak je niekde chyba)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<sst xmlns="http://schemas.openxmlformats.org/spreadsheetml/2006/main" count="148" uniqueCount="104">
  <si>
    <t>CZ</t>
  </si>
  <si>
    <t xml:space="preserve">z toho </t>
  </si>
  <si>
    <t>z toho:</t>
  </si>
  <si>
    <t>P.č.</t>
  </si>
  <si>
    <t>Dlhodobý hmotný majetok (r.20)</t>
  </si>
  <si>
    <t>SPOLU</t>
  </si>
  <si>
    <t>Dlhodobý finanačný majetok (r.21)</t>
  </si>
  <si>
    <t>Pohľadávky (r.23)</t>
  </si>
  <si>
    <t>Pôžičky (r.24)</t>
  </si>
  <si>
    <t>Zásoby (r.25)</t>
  </si>
  <si>
    <t>Peniaze (hotovosť) (r.26)</t>
  </si>
  <si>
    <t>Ceniny (r.27)</t>
  </si>
  <si>
    <t>Bankové účty    (r.28)</t>
  </si>
  <si>
    <t>Majetok celkom (r.31)</t>
  </si>
  <si>
    <t>Záväzky (r.32)</t>
  </si>
  <si>
    <t>Sociálny fond     (r.33)</t>
  </si>
  <si>
    <t>Úvery, pôžičky   (r.34)</t>
  </si>
  <si>
    <t>Záväzky celkom (r.35)</t>
  </si>
  <si>
    <t>z toho</t>
  </si>
  <si>
    <t>Príjmy z majetku (r.01)</t>
  </si>
  <si>
    <t>Dary a príspevky (r.02)</t>
  </si>
  <si>
    <t>z darov   (r.2a)</t>
  </si>
  <si>
    <t>z ofier     (r.2b)</t>
  </si>
  <si>
    <t>z cirk. príspevku (r.2c)</t>
  </si>
  <si>
    <t>z iných COJ (r.2d)</t>
  </si>
  <si>
    <t>ostatné   (r.2e)</t>
  </si>
  <si>
    <t>Príjmy z dedičstva (r.03)</t>
  </si>
  <si>
    <t>Príjmy z organ. akcií (r.04)</t>
  </si>
  <si>
    <t>Príjmy z dotácií  (r.05)</t>
  </si>
  <si>
    <t>Príjmy z predaja majetku (r.06)</t>
  </si>
  <si>
    <t>Príjmy z poskyt. služieb (r.07)</t>
  </si>
  <si>
    <t>Ostatné príjmy spolu     (r.08)</t>
  </si>
  <si>
    <t>úroky     (r.8a)</t>
  </si>
  <si>
    <t>pôžičky   (r.8b)</t>
  </si>
  <si>
    <t>ostatné (r.8c)</t>
  </si>
  <si>
    <t>Príjmy celkom (r.9)</t>
  </si>
  <si>
    <t xml:space="preserve">z toho: </t>
  </si>
  <si>
    <t>Zásoby (r.10)</t>
  </si>
  <si>
    <t>Služby spolu     (r.11)</t>
  </si>
  <si>
    <t>opravy (r.11a)</t>
  </si>
  <si>
    <t>obstaranie majetku (r.11b)</t>
  </si>
  <si>
    <t>cestovné (r.11c)</t>
  </si>
  <si>
    <t>telefón   (r.11e)</t>
  </si>
  <si>
    <t>stočné  (r.11f)</t>
  </si>
  <si>
    <t>revízie   (r.11g)</t>
  </si>
  <si>
    <t>poistky  (r.11h)</t>
  </si>
  <si>
    <t>ostatné   (r.11i)</t>
  </si>
  <si>
    <t>Mzdy   (r.12)</t>
  </si>
  <si>
    <t>Poistné fondy         (r. 13)</t>
  </si>
  <si>
    <t>časopisy  (r.14a)</t>
  </si>
  <si>
    <t>ceniny  (r.14b)</t>
  </si>
  <si>
    <t>kancel. potreby (r.14c)</t>
  </si>
  <si>
    <t>čistiace potreby (r.14d)</t>
  </si>
  <si>
    <t>PHM   (r.14e)</t>
  </si>
  <si>
    <t>ostatné    (r.14f)</t>
  </si>
  <si>
    <t>vodné   (r.14g)</t>
  </si>
  <si>
    <t>elektrická energia (r.14h)</t>
  </si>
  <si>
    <t>plyn/uhlie (r.14i)</t>
  </si>
  <si>
    <t>daň z príjmu  (r.14j)</t>
  </si>
  <si>
    <t>daň z nehnuteľ. (r.14k)</t>
  </si>
  <si>
    <t>daň zrážková (r.14l)</t>
  </si>
  <si>
    <t>úrok    (r.14m)</t>
  </si>
  <si>
    <t>poplatky  (r.14n)</t>
  </si>
  <si>
    <t>Sociálny fond      (r.15)</t>
  </si>
  <si>
    <t>Ostatné výdavky  (r.16)</t>
  </si>
  <si>
    <t>príspevok vyššej COJ (r.16a)</t>
  </si>
  <si>
    <t>príspevky iným COJ (r.16b)</t>
  </si>
  <si>
    <t>ostatné   (r.16c)</t>
  </si>
  <si>
    <t>pôžičky   (r.16d)</t>
  </si>
  <si>
    <t>Výdavky   (r.17)</t>
  </si>
  <si>
    <t>Príjmy       (r.9)</t>
  </si>
  <si>
    <t>Rozdiel príjmov a výdavkov (r.18)</t>
  </si>
  <si>
    <t>Rozdiel majetku a záväzkov (r.36)</t>
  </si>
  <si>
    <t>Dlhodobý nehm. majetok  (r.19)</t>
  </si>
  <si>
    <t>Umel. diela a kult.pam. (r.22)</t>
  </si>
  <si>
    <t>Priebežné pol.(+/-)      (r. 29)</t>
  </si>
  <si>
    <t>Krát..cenné pap. a ost. KFM (r.30)</t>
  </si>
  <si>
    <t>SPOLU CZ</t>
  </si>
  <si>
    <t xml:space="preserve">Seniorát </t>
  </si>
  <si>
    <t>reprezen.       (r.11d)</t>
  </si>
  <si>
    <t>Budikovany</t>
  </si>
  <si>
    <t>Drienčany</t>
  </si>
  <si>
    <t>Gemer</t>
  </si>
  <si>
    <t>Gemerská Panica</t>
  </si>
  <si>
    <t>Hnúšťa - Brádno</t>
  </si>
  <si>
    <t>Hrachovo</t>
  </si>
  <si>
    <t>Hrušovo</t>
  </si>
  <si>
    <t>Klenovec</t>
  </si>
  <si>
    <t>Kokava nad Rimavicou</t>
  </si>
  <si>
    <t>Kraskovo</t>
  </si>
  <si>
    <t>Ožďany</t>
  </si>
  <si>
    <t>Padarovce</t>
  </si>
  <si>
    <t>Rimavská Baňa</t>
  </si>
  <si>
    <t>Rimavská Píla</t>
  </si>
  <si>
    <t xml:space="preserve">Rimavská Sobota </t>
  </si>
  <si>
    <t>Rimavské Brezovo</t>
  </si>
  <si>
    <t>Tisovec</t>
  </si>
  <si>
    <t>Tornaľa</t>
  </si>
  <si>
    <t xml:space="preserve">Rimavská Sobota-Vyš. Pokoradz </t>
  </si>
  <si>
    <t>Prevádzková réžia              (r. 14)</t>
  </si>
  <si>
    <t xml:space="preserve">R. Sobota-Vyš. Pokoradz </t>
  </si>
  <si>
    <t>Rimavský seniorát - príjmy - rok ...  2021</t>
  </si>
  <si>
    <t>Rimavský seniorát - výdavky - rok ...  2021</t>
  </si>
  <si>
    <t>Rimavský seniorát - majetok - rok ...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</si>
</sst>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7FFF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8">
    <xf numFmtId="0" fontId="0" fillId="0" borderId="0" xfId="0"/>
    <xf numFmtId="0" fontId="4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2" fillId="5" borderId="22" xfId="0" applyFont="1" applyFill="1" applyBorder="1"/>
    <xf numFmtId="0" fontId="9" fillId="5" borderId="23" xfId="0" applyFont="1" applyFill="1" applyBorder="1"/>
    <xf numFmtId="0" fontId="2" fillId="6" borderId="12" xfId="0" applyFont="1" applyFill="1" applyBorder="1" applyAlignment="1">
      <alignment horizontal="center" vertical="center" wrapText="1"/>
    </xf>
    <xf numFmtId="0" fontId="2" fillId="7" borderId="22" xfId="0" applyFont="1" applyFill="1" applyBorder="1"/>
    <xf numFmtId="0" fontId="9" fillId="7" borderId="23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4" fontId="3" fillId="0" borderId="0" xfId="1" applyNumberFormat="1" applyFont="1" applyBorder="1"/>
    <xf numFmtId="4" fontId="2" fillId="0" borderId="0" xfId="1" applyNumberFormat="1" applyFont="1" applyFill="1" applyBorder="1"/>
    <xf numFmtId="4" fontId="3" fillId="0" borderId="0" xfId="0" applyNumberFormat="1" applyFont="1" applyFill="1" applyBorder="1"/>
    <xf numFmtId="4" fontId="2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4" fontId="3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4" fillId="0" borderId="0" xfId="0" applyNumberFormat="1" applyFont="1"/>
    <xf numFmtId="0" fontId="3" fillId="0" borderId="25" xfId="2" applyFont="1" applyBorder="1"/>
    <xf numFmtId="0" fontId="3" fillId="0" borderId="26" xfId="2" applyFont="1" applyBorder="1"/>
    <xf numFmtId="0" fontId="3" fillId="0" borderId="6" xfId="2" applyFont="1" applyBorder="1"/>
    <xf numFmtId="0" fontId="2" fillId="4" borderId="12" xfId="0" applyFont="1" applyFill="1" applyBorder="1" applyAlignment="1">
      <alignment horizontal="center" vertical="center" wrapText="1"/>
    </xf>
    <xf numFmtId="0" fontId="3" fillId="0" borderId="3" xfId="2" applyFont="1" applyBorder="1"/>
    <xf numFmtId="0" fontId="3" fillId="0" borderId="7" xfId="0" applyFont="1" applyBorder="1" applyAlignment="1">
      <alignment horizontal="center"/>
    </xf>
    <xf numFmtId="0" fontId="3" fillId="0" borderId="28" xfId="2" applyFont="1" applyBorder="1"/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3" fillId="0" borderId="4" xfId="0" applyNumberFormat="1" applyFont="1" applyBorder="1" applyAlignment="1" applyProtection="1">
      <alignment horizontal="right"/>
      <protection locked="0"/>
    </xf>
    <xf numFmtId="164" fontId="3" fillId="0" borderId="4" xfId="1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2" fillId="2" borderId="4" xfId="1" applyNumberFormat="1" applyFont="1" applyFill="1" applyBorder="1" applyAlignment="1">
      <alignment horizontal="right"/>
    </xf>
    <xf numFmtId="164" fontId="3" fillId="0" borderId="16" xfId="0" applyNumberFormat="1" applyFont="1" applyBorder="1" applyAlignment="1" applyProtection="1">
      <alignment horizontal="right"/>
      <protection locked="0"/>
    </xf>
    <xf numFmtId="164" fontId="2" fillId="2" borderId="4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3" xfId="1" applyNumberFormat="1" applyFont="1" applyBorder="1" applyAlignment="1" applyProtection="1">
      <alignment horizontal="right"/>
      <protection locked="0"/>
    </xf>
    <xf numFmtId="164" fontId="3" fillId="0" borderId="3" xfId="0" applyNumberFormat="1" applyFont="1" applyBorder="1" applyAlignment="1" applyProtection="1">
      <alignment horizontal="right" wrapText="1"/>
      <protection locked="0"/>
    </xf>
    <xf numFmtId="0" fontId="2" fillId="8" borderId="15" xfId="0" applyFont="1" applyFill="1" applyBorder="1"/>
    <xf numFmtId="0" fontId="2" fillId="8" borderId="12" xfId="0" applyFont="1" applyFill="1" applyBorder="1" applyAlignment="1">
      <alignment horizontal="left"/>
    </xf>
    <xf numFmtId="164" fontId="2" fillId="8" borderId="12" xfId="0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29" xfId="0" applyNumberFormat="1" applyFont="1" applyBorder="1" applyAlignment="1">
      <alignment horizontal="right"/>
    </xf>
    <xf numFmtId="0" fontId="2" fillId="8" borderId="22" xfId="0" applyFont="1" applyFill="1" applyBorder="1"/>
    <xf numFmtId="0" fontId="9" fillId="8" borderId="23" xfId="0" applyFont="1" applyFill="1" applyBorder="1"/>
    <xf numFmtId="164" fontId="2" fillId="8" borderId="23" xfId="0" applyNumberFormat="1" applyFont="1" applyFill="1" applyBorder="1" applyAlignment="1" applyProtection="1">
      <alignment horizontal="right"/>
      <protection locked="0"/>
    </xf>
    <xf numFmtId="164" fontId="2" fillId="8" borderId="23" xfId="1" applyNumberFormat="1" applyFont="1" applyFill="1" applyBorder="1" applyAlignment="1">
      <alignment horizontal="right"/>
    </xf>
    <xf numFmtId="164" fontId="2" fillId="8" borderId="23" xfId="0" applyNumberFormat="1" applyFont="1" applyFill="1" applyBorder="1" applyAlignment="1">
      <alignment horizontal="right"/>
    </xf>
    <xf numFmtId="164" fontId="2" fillId="8" borderId="24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 applyProtection="1">
      <alignment horizontal="right" wrapText="1"/>
      <protection locked="0"/>
    </xf>
    <xf numFmtId="164" fontId="3" fillId="0" borderId="4" xfId="0" applyNumberFormat="1" applyFont="1" applyBorder="1" applyAlignment="1">
      <alignment horizontal="right" wrapText="1"/>
    </xf>
    <xf numFmtId="164" fontId="2" fillId="4" borderId="14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30" xfId="0" applyNumberFormat="1" applyFont="1" applyBorder="1" applyAlignment="1">
      <alignment horizontal="right" wrapText="1"/>
    </xf>
    <xf numFmtId="164" fontId="5" fillId="0" borderId="31" xfId="0" applyNumberFormat="1" applyFont="1" applyBorder="1" applyAlignment="1">
      <alignment horizontal="right"/>
    </xf>
    <xf numFmtId="164" fontId="2" fillId="5" borderId="23" xfId="0" applyNumberFormat="1" applyFont="1" applyFill="1" applyBorder="1" applyAlignment="1" applyProtection="1">
      <alignment horizontal="right"/>
      <protection locked="0"/>
    </xf>
    <xf numFmtId="164" fontId="2" fillId="5" borderId="23" xfId="0" applyNumberFormat="1" applyFont="1" applyFill="1" applyBorder="1" applyAlignment="1">
      <alignment horizontal="right" wrapText="1"/>
    </xf>
    <xf numFmtId="164" fontId="2" fillId="5" borderId="24" xfId="0" applyNumberFormat="1" applyFont="1" applyFill="1" applyBorder="1" applyAlignment="1">
      <alignment horizontal="right"/>
    </xf>
    <xf numFmtId="0" fontId="3" fillId="0" borderId="32" xfId="0" applyFont="1" applyBorder="1" applyAlignment="1">
      <alignment horizontal="center"/>
    </xf>
    <xf numFmtId="0" fontId="3" fillId="0" borderId="33" xfId="2" applyFont="1" applyBorder="1"/>
    <xf numFmtId="164" fontId="3" fillId="0" borderId="30" xfId="0" applyNumberFormat="1" applyFont="1" applyBorder="1" applyAlignment="1" applyProtection="1">
      <alignment horizontal="right"/>
      <protection locked="0"/>
    </xf>
    <xf numFmtId="164" fontId="3" fillId="0" borderId="34" xfId="0" applyNumberFormat="1" applyFont="1" applyBorder="1" applyAlignment="1">
      <alignment horizontal="right" wrapText="1"/>
    </xf>
    <xf numFmtId="164" fontId="2" fillId="4" borderId="29" xfId="0" applyNumberFormat="1" applyFont="1" applyFill="1" applyBorder="1" applyAlignment="1">
      <alignment horizontal="right"/>
    </xf>
    <xf numFmtId="0" fontId="3" fillId="4" borderId="22" xfId="0" applyFont="1" applyFill="1" applyBorder="1"/>
    <xf numFmtId="0" fontId="2" fillId="4" borderId="23" xfId="0" applyFont="1" applyFill="1" applyBorder="1" applyAlignment="1">
      <alignment horizontal="center"/>
    </xf>
    <xf numFmtId="4" fontId="2" fillId="4" borderId="23" xfId="0" applyNumberFormat="1" applyFont="1" applyFill="1" applyBorder="1"/>
    <xf numFmtId="4" fontId="2" fillId="4" borderId="23" xfId="0" applyNumberFormat="1" applyFont="1" applyFill="1" applyBorder="1" applyAlignment="1">
      <alignment horizontal="right" vertical="center" wrapText="1"/>
    </xf>
    <xf numFmtId="4" fontId="2" fillId="4" borderId="24" xfId="0" applyNumberFormat="1" applyFont="1" applyFill="1" applyBorder="1" applyAlignment="1">
      <alignment horizontal="right" vertical="center"/>
    </xf>
    <xf numFmtId="164" fontId="3" fillId="9" borderId="4" xfId="0" applyNumberFormat="1" applyFont="1" applyFill="1" applyBorder="1" applyAlignment="1">
      <alignment horizontal="right"/>
    </xf>
    <xf numFmtId="164" fontId="2" fillId="6" borderId="4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9" borderId="14" xfId="0" applyNumberFormat="1" applyFont="1" applyFill="1" applyBorder="1" applyAlignment="1">
      <alignment horizontal="right"/>
    </xf>
    <xf numFmtId="164" fontId="3" fillId="9" borderId="3" xfId="0" applyNumberFormat="1" applyFont="1" applyFill="1" applyBorder="1" applyAlignment="1">
      <alignment horizontal="right"/>
    </xf>
    <xf numFmtId="164" fontId="2" fillId="6" borderId="3" xfId="0" applyNumberFormat="1" applyFont="1" applyFill="1" applyBorder="1" applyAlignment="1">
      <alignment horizontal="right"/>
    </xf>
    <xf numFmtId="164" fontId="2" fillId="9" borderId="2" xfId="0" applyNumberFormat="1" applyFont="1" applyFill="1" applyBorder="1" applyAlignment="1">
      <alignment horizontal="right"/>
    </xf>
    <xf numFmtId="0" fontId="5" fillId="6" borderId="35" xfId="0" applyFont="1" applyFill="1" applyBorder="1"/>
    <xf numFmtId="0" fontId="5" fillId="6" borderId="22" xfId="0" applyFont="1" applyFill="1" applyBorder="1" applyAlignment="1">
      <alignment horizontal="center"/>
    </xf>
    <xf numFmtId="164" fontId="5" fillId="6" borderId="23" xfId="0" applyNumberFormat="1" applyFont="1" applyFill="1" applyBorder="1" applyAlignment="1">
      <alignment horizontal="right"/>
    </xf>
    <xf numFmtId="164" fontId="6" fillId="0" borderId="34" xfId="0" applyNumberFormat="1" applyFont="1" applyBorder="1" applyAlignment="1">
      <alignment horizontal="right"/>
    </xf>
    <xf numFmtId="164" fontId="2" fillId="7" borderId="23" xfId="0" applyNumberFormat="1" applyFont="1" applyFill="1" applyBorder="1" applyAlignment="1" applyProtection="1">
      <alignment horizontal="right"/>
      <protection locked="0"/>
    </xf>
    <xf numFmtId="164" fontId="2" fillId="7" borderId="23" xfId="0" applyNumberFormat="1" applyFont="1" applyFill="1" applyBorder="1" applyAlignment="1">
      <alignment horizontal="right"/>
    </xf>
    <xf numFmtId="164" fontId="2" fillId="7" borderId="24" xfId="0" applyNumberFormat="1" applyFont="1" applyFill="1" applyBorder="1" applyAlignment="1">
      <alignment horizontal="right"/>
    </xf>
    <xf numFmtId="0" fontId="2" fillId="3" borderId="7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49" fontId="5" fillId="3" borderId="9" xfId="1" applyNumberFormat="1" applyFont="1" applyFill="1" applyBorder="1" applyAlignment="1">
      <alignment horizontal="center" vertical="center" wrapText="1" shrinkToFit="1"/>
    </xf>
    <xf numFmtId="49" fontId="5" fillId="3" borderId="12" xfId="1" applyNumberFormat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9" xfId="1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6" borderId="21" xfId="1" applyFont="1" applyFill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</cellXfs>
  <cellStyles count="3">
    <cellStyle name="Normálna 2" xfId="2"/>
    <cellStyle name="Normálne" xfId="0" builtinId="0"/>
    <cellStyle name="normálne_Hárok1" xfId="1"/>
  </cellStyles>
  <dxfs count="0"/>
  <tableStyles count="1" defaultTableStyle="TableStyleMedium2" defaultPivotStyle="PivotStyleLight16">
    <tableStyle name="Invisible" pivot="0" table="0" count="0"/>
  </tableStyles>
  <colors>
    <mruColors>
      <color rgb="FF663300"/>
      <color rgb="FFCC3300"/>
      <color rgb="FF33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pane ySplit="3" topLeftCell="A14" activePane="bottomLeft" state="frozen"/>
      <selection pane="bottomLeft" activeCell="M25" sqref="M25"/>
    </sheetView>
  </sheetViews>
  <sheetFormatPr defaultColWidth="8.7109375" defaultRowHeight="15" x14ac:dyDescent="0.25"/>
  <cols>
    <col min="1" max="1" width="4.140625" style="1" customWidth="1"/>
    <col min="2" max="2" width="18.140625" style="1" customWidth="1"/>
    <col min="3" max="3" width="6.5703125" style="1" customWidth="1"/>
    <col min="4" max="4" width="10" style="1" customWidth="1"/>
    <col min="5" max="5" width="7.140625" style="1" customWidth="1"/>
    <col min="6" max="6" width="8.5703125" style="1" customWidth="1"/>
    <col min="7" max="7" width="8.7109375" style="1" customWidth="1"/>
    <col min="8" max="8" width="6.28515625" style="1" customWidth="1"/>
    <col min="9" max="9" width="5.5703125" style="1" customWidth="1"/>
    <col min="10" max="10" width="8.140625" style="1" customWidth="1"/>
    <col min="11" max="11" width="6.7109375" style="1" customWidth="1"/>
    <col min="12" max="12" width="10" style="1" customWidth="1"/>
    <col min="13" max="13" width="8.140625" style="1" customWidth="1"/>
    <col min="14" max="14" width="6.85546875" style="1" customWidth="1"/>
    <col min="15" max="15" width="9.7109375" style="1" customWidth="1"/>
    <col min="16" max="16" width="8.140625" style="1" customWidth="1"/>
    <col min="17" max="17" width="6.140625" style="1" customWidth="1"/>
    <col min="18" max="18" width="6.85546875" style="1" customWidth="1"/>
    <col min="19" max="19" width="7.85546875" style="1" customWidth="1"/>
    <col min="20" max="20" width="9.85546875" style="4" customWidth="1"/>
    <col min="21" max="16384" width="8.7109375" style="1"/>
  </cols>
  <sheetData>
    <row r="1" spans="1:20" ht="16.5" thickBot="1" x14ac:dyDescent="0.3">
      <c r="B1" s="34" t="s">
        <v>103</v>
      </c>
      <c r="C1" s="35"/>
      <c r="D1" s="35"/>
      <c r="E1" s="35"/>
    </row>
    <row r="2" spans="1:20" ht="23.25" customHeight="1" x14ac:dyDescent="0.25">
      <c r="A2" s="92" t="s">
        <v>3</v>
      </c>
      <c r="B2" s="103" t="s">
        <v>0</v>
      </c>
      <c r="C2" s="94" t="s">
        <v>73</v>
      </c>
      <c r="D2" s="96" t="s">
        <v>4</v>
      </c>
      <c r="E2" s="98" t="s">
        <v>6</v>
      </c>
      <c r="F2" s="105" t="s">
        <v>74</v>
      </c>
      <c r="G2" s="96" t="s">
        <v>7</v>
      </c>
      <c r="H2" s="96" t="s">
        <v>8</v>
      </c>
      <c r="I2" s="96" t="s">
        <v>9</v>
      </c>
      <c r="J2" s="96" t="s">
        <v>10</v>
      </c>
      <c r="K2" s="96" t="s">
        <v>11</v>
      </c>
      <c r="L2" s="96" t="s">
        <v>12</v>
      </c>
      <c r="M2" s="96" t="s">
        <v>75</v>
      </c>
      <c r="N2" s="96" t="s">
        <v>76</v>
      </c>
      <c r="O2" s="96" t="s">
        <v>13</v>
      </c>
      <c r="P2" s="96" t="s">
        <v>14</v>
      </c>
      <c r="Q2" s="96" t="s">
        <v>15</v>
      </c>
      <c r="R2" s="96" t="s">
        <v>16</v>
      </c>
      <c r="S2" s="96" t="s">
        <v>17</v>
      </c>
      <c r="T2" s="101" t="s">
        <v>72</v>
      </c>
    </row>
    <row r="3" spans="1:20" ht="35.450000000000003" customHeight="1" thickBot="1" x14ac:dyDescent="0.3">
      <c r="A3" s="93"/>
      <c r="B3" s="104"/>
      <c r="C3" s="95"/>
      <c r="D3" s="97"/>
      <c r="E3" s="99"/>
      <c r="F3" s="106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00"/>
      <c r="T3" s="102"/>
    </row>
    <row r="4" spans="1:20" ht="18" customHeight="1" x14ac:dyDescent="0.25">
      <c r="A4" s="2">
        <v>1</v>
      </c>
      <c r="B4" s="27" t="s">
        <v>80</v>
      </c>
      <c r="C4" s="36"/>
      <c r="D4" s="37"/>
      <c r="E4" s="36"/>
      <c r="F4" s="38"/>
      <c r="G4" s="37"/>
      <c r="H4" s="36"/>
      <c r="I4" s="36"/>
      <c r="J4" s="36">
        <v>2195</v>
      </c>
      <c r="K4" s="36"/>
      <c r="L4" s="36">
        <v>3557</v>
      </c>
      <c r="M4" s="36"/>
      <c r="N4" s="38"/>
      <c r="O4" s="39">
        <f>SUM(C4:N4)</f>
        <v>5752</v>
      </c>
      <c r="P4" s="40"/>
      <c r="Q4" s="36"/>
      <c r="R4" s="38"/>
      <c r="S4" s="41">
        <f>SUM(P4:R4)</f>
        <v>0</v>
      </c>
      <c r="T4" s="42">
        <f t="shared" ref="T4:T22" si="0">SUM(O4-S4)</f>
        <v>5752</v>
      </c>
    </row>
    <row r="5" spans="1:20" ht="18" customHeight="1" x14ac:dyDescent="0.25">
      <c r="A5" s="3">
        <v>2</v>
      </c>
      <c r="B5" s="27" t="s">
        <v>81</v>
      </c>
      <c r="C5" s="43"/>
      <c r="D5" s="44"/>
      <c r="E5" s="43"/>
      <c r="F5" s="43"/>
      <c r="G5" s="44"/>
      <c r="H5" s="43"/>
      <c r="I5" s="43"/>
      <c r="J5" s="43">
        <v>1918</v>
      </c>
      <c r="K5" s="43"/>
      <c r="L5" s="43">
        <v>16935</v>
      </c>
      <c r="M5" s="43"/>
      <c r="N5" s="43"/>
      <c r="O5" s="39">
        <f t="shared" ref="O5:O22" si="1">SUM(C5:N5)</f>
        <v>18853</v>
      </c>
      <c r="P5" s="43"/>
      <c r="Q5" s="43"/>
      <c r="R5" s="43"/>
      <c r="S5" s="41">
        <f t="shared" ref="S5:S22" si="2">SUM(P5:R5)</f>
        <v>0</v>
      </c>
      <c r="T5" s="42">
        <f t="shared" si="0"/>
        <v>18853</v>
      </c>
    </row>
    <row r="6" spans="1:20" ht="18" customHeight="1" x14ac:dyDescent="0.25">
      <c r="A6" s="3">
        <v>3</v>
      </c>
      <c r="B6" s="27" t="s">
        <v>82</v>
      </c>
      <c r="C6" s="43"/>
      <c r="D6" s="44"/>
      <c r="E6" s="43"/>
      <c r="F6" s="43"/>
      <c r="G6" s="44"/>
      <c r="H6" s="43"/>
      <c r="I6" s="43"/>
      <c r="J6" s="43">
        <v>35</v>
      </c>
      <c r="K6" s="43"/>
      <c r="L6" s="43">
        <v>6501</v>
      </c>
      <c r="M6" s="43"/>
      <c r="N6" s="43"/>
      <c r="O6" s="39">
        <f t="shared" si="1"/>
        <v>6536</v>
      </c>
      <c r="P6" s="43"/>
      <c r="Q6" s="43"/>
      <c r="R6" s="43"/>
      <c r="S6" s="41">
        <f t="shared" si="2"/>
        <v>0</v>
      </c>
      <c r="T6" s="42">
        <f t="shared" si="0"/>
        <v>6536</v>
      </c>
    </row>
    <row r="7" spans="1:20" ht="18" customHeight="1" x14ac:dyDescent="0.25">
      <c r="A7" s="3">
        <v>4</v>
      </c>
      <c r="B7" s="27" t="s">
        <v>83</v>
      </c>
      <c r="C7" s="45"/>
      <c r="D7" s="44"/>
      <c r="E7" s="43"/>
      <c r="F7" s="43"/>
      <c r="G7" s="44"/>
      <c r="H7" s="43"/>
      <c r="I7" s="43"/>
      <c r="J7" s="43">
        <v>1758</v>
      </c>
      <c r="K7" s="43"/>
      <c r="L7" s="43">
        <v>5575</v>
      </c>
      <c r="M7" s="43"/>
      <c r="N7" s="43"/>
      <c r="O7" s="39">
        <f t="shared" si="1"/>
        <v>7333</v>
      </c>
      <c r="P7" s="43"/>
      <c r="Q7" s="43"/>
      <c r="R7" s="43"/>
      <c r="S7" s="41">
        <f t="shared" si="2"/>
        <v>0</v>
      </c>
      <c r="T7" s="42">
        <f t="shared" si="0"/>
        <v>7333</v>
      </c>
    </row>
    <row r="8" spans="1:20" ht="18" customHeight="1" x14ac:dyDescent="0.25">
      <c r="A8" s="3">
        <v>5</v>
      </c>
      <c r="B8" s="27" t="s">
        <v>84</v>
      </c>
      <c r="C8" s="43"/>
      <c r="D8" s="44"/>
      <c r="E8" s="43"/>
      <c r="F8" s="43"/>
      <c r="G8" s="44"/>
      <c r="H8" s="43"/>
      <c r="I8" s="43"/>
      <c r="J8" s="43">
        <v>728</v>
      </c>
      <c r="K8" s="43"/>
      <c r="L8" s="43">
        <v>5900</v>
      </c>
      <c r="M8" s="43"/>
      <c r="N8" s="43"/>
      <c r="O8" s="39">
        <f t="shared" si="1"/>
        <v>6628</v>
      </c>
      <c r="P8" s="43"/>
      <c r="Q8" s="43"/>
      <c r="R8" s="43"/>
      <c r="S8" s="41">
        <f t="shared" si="2"/>
        <v>0</v>
      </c>
      <c r="T8" s="42">
        <f t="shared" si="0"/>
        <v>6628</v>
      </c>
    </row>
    <row r="9" spans="1:20" ht="18" customHeight="1" x14ac:dyDescent="0.25">
      <c r="A9" s="3">
        <v>6</v>
      </c>
      <c r="B9" s="27" t="s">
        <v>85</v>
      </c>
      <c r="C9" s="43"/>
      <c r="D9" s="44"/>
      <c r="E9" s="43">
        <v>8566</v>
      </c>
      <c r="F9" s="43"/>
      <c r="G9" s="44"/>
      <c r="H9" s="43"/>
      <c r="I9" s="43"/>
      <c r="J9" s="43">
        <v>3327</v>
      </c>
      <c r="K9" s="43">
        <v>100</v>
      </c>
      <c r="L9" s="43">
        <v>23094</v>
      </c>
      <c r="M9" s="43"/>
      <c r="N9" s="43"/>
      <c r="O9" s="39">
        <f t="shared" si="1"/>
        <v>35087</v>
      </c>
      <c r="P9" s="43"/>
      <c r="Q9" s="43"/>
      <c r="R9" s="43"/>
      <c r="S9" s="41">
        <f t="shared" si="2"/>
        <v>0</v>
      </c>
      <c r="T9" s="42">
        <f t="shared" si="0"/>
        <v>35087</v>
      </c>
    </row>
    <row r="10" spans="1:20" ht="18" customHeight="1" x14ac:dyDescent="0.25">
      <c r="A10" s="3">
        <v>7</v>
      </c>
      <c r="B10" s="27" t="s">
        <v>86</v>
      </c>
      <c r="C10" s="43"/>
      <c r="D10" s="44"/>
      <c r="E10" s="43"/>
      <c r="F10" s="43"/>
      <c r="G10" s="44"/>
      <c r="H10" s="43"/>
      <c r="I10" s="43"/>
      <c r="J10" s="43">
        <v>3735</v>
      </c>
      <c r="K10" s="43"/>
      <c r="L10" s="43">
        <v>6041</v>
      </c>
      <c r="M10" s="43"/>
      <c r="N10" s="43"/>
      <c r="O10" s="39">
        <f t="shared" si="1"/>
        <v>9776</v>
      </c>
      <c r="P10" s="43"/>
      <c r="Q10" s="43"/>
      <c r="R10" s="43"/>
      <c r="S10" s="41">
        <f t="shared" si="2"/>
        <v>0</v>
      </c>
      <c r="T10" s="42">
        <f t="shared" si="0"/>
        <v>9776</v>
      </c>
    </row>
    <row r="11" spans="1:20" ht="18" customHeight="1" x14ac:dyDescent="0.25">
      <c r="A11" s="3">
        <v>8</v>
      </c>
      <c r="B11" s="27" t="s">
        <v>87</v>
      </c>
      <c r="C11" s="43"/>
      <c r="D11" s="44"/>
      <c r="E11" s="43"/>
      <c r="F11" s="43"/>
      <c r="G11" s="44"/>
      <c r="H11" s="43"/>
      <c r="I11" s="43"/>
      <c r="J11" s="43">
        <v>991</v>
      </c>
      <c r="K11" s="43"/>
      <c r="L11" s="43">
        <v>99684</v>
      </c>
      <c r="M11" s="43"/>
      <c r="N11" s="43"/>
      <c r="O11" s="39">
        <f t="shared" si="1"/>
        <v>100675</v>
      </c>
      <c r="P11" s="43"/>
      <c r="Q11" s="43"/>
      <c r="R11" s="43"/>
      <c r="S11" s="41">
        <f t="shared" si="2"/>
        <v>0</v>
      </c>
      <c r="T11" s="42">
        <f t="shared" si="0"/>
        <v>100675</v>
      </c>
    </row>
    <row r="12" spans="1:20" ht="18" customHeight="1" x14ac:dyDescent="0.25">
      <c r="A12" s="3">
        <v>9</v>
      </c>
      <c r="B12" s="27" t="s">
        <v>88</v>
      </c>
      <c r="C12" s="43"/>
      <c r="D12" s="44"/>
      <c r="E12" s="43"/>
      <c r="F12" s="43"/>
      <c r="G12" s="44"/>
      <c r="H12" s="43"/>
      <c r="I12" s="43"/>
      <c r="J12" s="43">
        <v>2605</v>
      </c>
      <c r="K12" s="43"/>
      <c r="L12" s="43">
        <v>26764</v>
      </c>
      <c r="M12" s="43"/>
      <c r="N12" s="43">
        <v>300</v>
      </c>
      <c r="O12" s="39">
        <f t="shared" si="1"/>
        <v>29669</v>
      </c>
      <c r="P12" s="43"/>
      <c r="Q12" s="43"/>
      <c r="R12" s="43"/>
      <c r="S12" s="41">
        <f t="shared" si="2"/>
        <v>0</v>
      </c>
      <c r="T12" s="42">
        <f t="shared" si="0"/>
        <v>29669</v>
      </c>
    </row>
    <row r="13" spans="1:20" ht="18" customHeight="1" x14ac:dyDescent="0.25">
      <c r="A13" s="3">
        <v>10</v>
      </c>
      <c r="B13" s="27" t="s">
        <v>89</v>
      </c>
      <c r="C13" s="43"/>
      <c r="D13" s="44"/>
      <c r="E13" s="43"/>
      <c r="F13" s="43"/>
      <c r="G13" s="44">
        <v>154489</v>
      </c>
      <c r="H13" s="43"/>
      <c r="I13" s="43"/>
      <c r="J13" s="43">
        <v>6320</v>
      </c>
      <c r="K13" s="43"/>
      <c r="L13" s="43">
        <v>19316</v>
      </c>
      <c r="M13" s="43"/>
      <c r="N13" s="43"/>
      <c r="O13" s="39">
        <f t="shared" si="1"/>
        <v>180125</v>
      </c>
      <c r="P13" s="43"/>
      <c r="Q13" s="43"/>
      <c r="R13" s="43"/>
      <c r="S13" s="41">
        <f t="shared" si="2"/>
        <v>0</v>
      </c>
      <c r="T13" s="42">
        <f t="shared" si="0"/>
        <v>180125</v>
      </c>
    </row>
    <row r="14" spans="1:20" ht="18" customHeight="1" x14ac:dyDescent="0.25">
      <c r="A14" s="3">
        <v>11</v>
      </c>
      <c r="B14" s="27" t="s">
        <v>90</v>
      </c>
      <c r="C14" s="43"/>
      <c r="D14" s="44"/>
      <c r="E14" s="43"/>
      <c r="F14" s="43"/>
      <c r="G14" s="44"/>
      <c r="H14" s="43"/>
      <c r="I14" s="43"/>
      <c r="J14" s="43">
        <v>3179</v>
      </c>
      <c r="K14" s="43"/>
      <c r="L14" s="43">
        <v>16120</v>
      </c>
      <c r="M14" s="43"/>
      <c r="N14" s="43"/>
      <c r="O14" s="39">
        <f t="shared" si="1"/>
        <v>19299</v>
      </c>
      <c r="P14" s="43"/>
      <c r="Q14" s="43"/>
      <c r="R14" s="43"/>
      <c r="S14" s="41">
        <f t="shared" si="2"/>
        <v>0</v>
      </c>
      <c r="T14" s="42">
        <f t="shared" si="0"/>
        <v>19299</v>
      </c>
    </row>
    <row r="15" spans="1:20" ht="18" customHeight="1" x14ac:dyDescent="0.25">
      <c r="A15" s="3">
        <v>12</v>
      </c>
      <c r="B15" s="27" t="s">
        <v>91</v>
      </c>
      <c r="C15" s="43"/>
      <c r="D15" s="44">
        <v>27395</v>
      </c>
      <c r="E15" s="43"/>
      <c r="F15" s="43"/>
      <c r="G15" s="44"/>
      <c r="H15" s="43"/>
      <c r="I15" s="43"/>
      <c r="J15" s="43">
        <v>826</v>
      </c>
      <c r="K15" s="43"/>
      <c r="L15" s="43">
        <v>6048</v>
      </c>
      <c r="M15" s="43"/>
      <c r="N15" s="43"/>
      <c r="O15" s="39">
        <f t="shared" si="1"/>
        <v>34269</v>
      </c>
      <c r="P15" s="43"/>
      <c r="Q15" s="43"/>
      <c r="R15" s="43"/>
      <c r="S15" s="41">
        <f t="shared" si="2"/>
        <v>0</v>
      </c>
      <c r="T15" s="42">
        <f t="shared" si="0"/>
        <v>34269</v>
      </c>
    </row>
    <row r="16" spans="1:20" ht="18" customHeight="1" x14ac:dyDescent="0.25">
      <c r="A16" s="3">
        <v>13</v>
      </c>
      <c r="B16" s="27" t="s">
        <v>92</v>
      </c>
      <c r="C16" s="43">
        <v>0</v>
      </c>
      <c r="D16" s="44">
        <v>0</v>
      </c>
      <c r="E16" s="43">
        <v>0</v>
      </c>
      <c r="F16" s="43">
        <v>0</v>
      </c>
      <c r="G16" s="44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39">
        <f t="shared" si="1"/>
        <v>0</v>
      </c>
      <c r="P16" s="43">
        <v>0</v>
      </c>
      <c r="Q16" s="43">
        <v>0</v>
      </c>
      <c r="R16" s="43">
        <v>0</v>
      </c>
      <c r="S16" s="41">
        <f t="shared" si="2"/>
        <v>0</v>
      </c>
      <c r="T16" s="42">
        <f t="shared" si="0"/>
        <v>0</v>
      </c>
    </row>
    <row r="17" spans="1:20" ht="18" customHeight="1" x14ac:dyDescent="0.25">
      <c r="A17" s="3">
        <v>14</v>
      </c>
      <c r="B17" s="27" t="s">
        <v>93</v>
      </c>
      <c r="C17" s="43"/>
      <c r="D17" s="44"/>
      <c r="E17" s="43"/>
      <c r="F17" s="43"/>
      <c r="G17" s="44"/>
      <c r="H17" s="43"/>
      <c r="I17" s="43"/>
      <c r="J17" s="43">
        <v>735</v>
      </c>
      <c r="K17" s="43"/>
      <c r="L17" s="43">
        <v>25495</v>
      </c>
      <c r="M17" s="43"/>
      <c r="N17" s="43"/>
      <c r="O17" s="39">
        <f t="shared" si="1"/>
        <v>26230</v>
      </c>
      <c r="P17" s="43"/>
      <c r="Q17" s="43"/>
      <c r="R17" s="43"/>
      <c r="S17" s="41">
        <f t="shared" si="2"/>
        <v>0</v>
      </c>
      <c r="T17" s="42">
        <f t="shared" si="0"/>
        <v>26230</v>
      </c>
    </row>
    <row r="18" spans="1:20" ht="18" customHeight="1" x14ac:dyDescent="0.25">
      <c r="A18" s="3">
        <v>15</v>
      </c>
      <c r="B18" s="27" t="s">
        <v>94</v>
      </c>
      <c r="C18" s="43"/>
      <c r="D18" s="44"/>
      <c r="E18" s="43"/>
      <c r="F18" s="43"/>
      <c r="G18" s="44"/>
      <c r="H18" s="43"/>
      <c r="I18" s="43"/>
      <c r="J18" s="43">
        <v>1790</v>
      </c>
      <c r="K18" s="43"/>
      <c r="L18" s="43">
        <v>7986</v>
      </c>
      <c r="M18" s="43"/>
      <c r="N18" s="43"/>
      <c r="O18" s="39">
        <f t="shared" si="1"/>
        <v>9776</v>
      </c>
      <c r="P18" s="43"/>
      <c r="Q18" s="43"/>
      <c r="R18" s="43"/>
      <c r="S18" s="41">
        <f t="shared" si="2"/>
        <v>0</v>
      </c>
      <c r="T18" s="42">
        <f t="shared" si="0"/>
        <v>9776</v>
      </c>
    </row>
    <row r="19" spans="1:20" ht="18" customHeight="1" x14ac:dyDescent="0.25">
      <c r="A19" s="3">
        <v>16</v>
      </c>
      <c r="B19" s="27" t="s">
        <v>100</v>
      </c>
      <c r="C19" s="43"/>
      <c r="D19" s="44"/>
      <c r="E19" s="43"/>
      <c r="F19" s="43"/>
      <c r="G19" s="44"/>
      <c r="H19" s="43"/>
      <c r="I19" s="43"/>
      <c r="J19" s="43">
        <v>659</v>
      </c>
      <c r="K19" s="43"/>
      <c r="L19" s="43">
        <v>510</v>
      </c>
      <c r="M19" s="43"/>
      <c r="N19" s="43"/>
      <c r="O19" s="39">
        <f t="shared" si="1"/>
        <v>1169</v>
      </c>
      <c r="P19" s="43"/>
      <c r="Q19" s="43"/>
      <c r="R19" s="43"/>
      <c r="S19" s="41">
        <f t="shared" si="2"/>
        <v>0</v>
      </c>
      <c r="T19" s="42">
        <f t="shared" si="0"/>
        <v>1169</v>
      </c>
    </row>
    <row r="20" spans="1:20" ht="18" customHeight="1" x14ac:dyDescent="0.25">
      <c r="A20" s="3">
        <v>17</v>
      </c>
      <c r="B20" s="27" t="s">
        <v>95</v>
      </c>
      <c r="C20" s="43"/>
      <c r="D20" s="44"/>
      <c r="E20" s="43"/>
      <c r="F20" s="43"/>
      <c r="G20" s="44"/>
      <c r="H20" s="43"/>
      <c r="I20" s="43"/>
      <c r="J20" s="43">
        <v>12216</v>
      </c>
      <c r="K20" s="43"/>
      <c r="L20" s="43">
        <v>39610</v>
      </c>
      <c r="M20" s="43"/>
      <c r="N20" s="43"/>
      <c r="O20" s="39">
        <f t="shared" si="1"/>
        <v>51826</v>
      </c>
      <c r="P20" s="43"/>
      <c r="Q20" s="43"/>
      <c r="R20" s="43"/>
      <c r="S20" s="41">
        <f t="shared" si="2"/>
        <v>0</v>
      </c>
      <c r="T20" s="42">
        <f t="shared" si="0"/>
        <v>51826</v>
      </c>
    </row>
    <row r="21" spans="1:20" ht="18" customHeight="1" x14ac:dyDescent="0.25">
      <c r="A21" s="3">
        <v>18</v>
      </c>
      <c r="B21" s="27" t="s">
        <v>96</v>
      </c>
      <c r="C21" s="43"/>
      <c r="D21" s="44">
        <v>75587</v>
      </c>
      <c r="E21" s="43"/>
      <c r="F21" s="43"/>
      <c r="G21" s="44"/>
      <c r="H21" s="43"/>
      <c r="I21" s="43"/>
      <c r="J21" s="43">
        <v>1705</v>
      </c>
      <c r="K21" s="43"/>
      <c r="L21" s="43">
        <v>61780</v>
      </c>
      <c r="M21" s="43"/>
      <c r="N21" s="43"/>
      <c r="O21" s="39">
        <f t="shared" si="1"/>
        <v>139072</v>
      </c>
      <c r="P21" s="43"/>
      <c r="Q21" s="43"/>
      <c r="R21" s="43"/>
      <c r="S21" s="41">
        <f t="shared" si="2"/>
        <v>0</v>
      </c>
      <c r="T21" s="42">
        <f t="shared" si="0"/>
        <v>139072</v>
      </c>
    </row>
    <row r="22" spans="1:20" ht="18" customHeight="1" thickBot="1" x14ac:dyDescent="0.3">
      <c r="A22" s="3">
        <v>19</v>
      </c>
      <c r="B22" s="28" t="s">
        <v>97</v>
      </c>
      <c r="C22" s="43"/>
      <c r="D22" s="44"/>
      <c r="E22" s="43"/>
      <c r="F22" s="43"/>
      <c r="G22" s="44"/>
      <c r="H22" s="43"/>
      <c r="I22" s="43"/>
      <c r="J22" s="43">
        <v>1230</v>
      </c>
      <c r="K22" s="43"/>
      <c r="L22" s="43">
        <v>8069</v>
      </c>
      <c r="M22" s="43"/>
      <c r="N22" s="43"/>
      <c r="O22" s="39">
        <f t="shared" si="1"/>
        <v>9299</v>
      </c>
      <c r="P22" s="43"/>
      <c r="Q22" s="43"/>
      <c r="R22" s="43"/>
      <c r="S22" s="41">
        <f t="shared" si="2"/>
        <v>0</v>
      </c>
      <c r="T22" s="42">
        <f t="shared" si="0"/>
        <v>9299</v>
      </c>
    </row>
    <row r="23" spans="1:20" s="4" customFormat="1" ht="18" customHeight="1" thickBot="1" x14ac:dyDescent="0.3">
      <c r="A23" s="46"/>
      <c r="B23" s="47" t="s">
        <v>77</v>
      </c>
      <c r="C23" s="48">
        <f>SUM(C4:C22)</f>
        <v>0</v>
      </c>
      <c r="D23" s="48">
        <f t="shared" ref="D23:T23" si="3">SUM(D4:D22)</f>
        <v>102982</v>
      </c>
      <c r="E23" s="48">
        <f t="shared" si="3"/>
        <v>8566</v>
      </c>
      <c r="F23" s="48">
        <f t="shared" si="3"/>
        <v>0</v>
      </c>
      <c r="G23" s="48">
        <f t="shared" si="3"/>
        <v>154489</v>
      </c>
      <c r="H23" s="48">
        <f t="shared" si="3"/>
        <v>0</v>
      </c>
      <c r="I23" s="48">
        <f t="shared" si="3"/>
        <v>0</v>
      </c>
      <c r="J23" s="48">
        <f t="shared" si="3"/>
        <v>45952</v>
      </c>
      <c r="K23" s="48">
        <f t="shared" si="3"/>
        <v>100</v>
      </c>
      <c r="L23" s="48">
        <f t="shared" si="3"/>
        <v>378985</v>
      </c>
      <c r="M23" s="48">
        <f t="shared" si="3"/>
        <v>0</v>
      </c>
      <c r="N23" s="48">
        <f t="shared" si="3"/>
        <v>300</v>
      </c>
      <c r="O23" s="48">
        <f t="shared" si="3"/>
        <v>691374</v>
      </c>
      <c r="P23" s="48">
        <f t="shared" si="3"/>
        <v>0</v>
      </c>
      <c r="Q23" s="48">
        <f t="shared" si="3"/>
        <v>0</v>
      </c>
      <c r="R23" s="48">
        <f t="shared" si="3"/>
        <v>0</v>
      </c>
      <c r="S23" s="48">
        <f t="shared" si="3"/>
        <v>0</v>
      </c>
      <c r="T23" s="48">
        <f t="shared" si="3"/>
        <v>691374</v>
      </c>
    </row>
    <row r="24" spans="1:20" s="49" customFormat="1" ht="16.5" customHeight="1" thickBot="1" x14ac:dyDescent="0.25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>
        <f>SUM(C23:N23)</f>
        <v>691374</v>
      </c>
      <c r="P24" s="51"/>
      <c r="Q24" s="51"/>
      <c r="R24" s="51"/>
      <c r="S24" s="51">
        <f>SUM(P23:R23)</f>
        <v>0</v>
      </c>
      <c r="T24" s="52">
        <f>O23-S23</f>
        <v>691374</v>
      </c>
    </row>
    <row r="25" spans="1:20" s="5" customFormat="1" ht="18" customHeight="1" thickBot="1" x14ac:dyDescent="0.25">
      <c r="A25" s="53"/>
      <c r="B25" s="54" t="s">
        <v>78</v>
      </c>
      <c r="C25" s="55"/>
      <c r="D25" s="55"/>
      <c r="E25" s="55"/>
      <c r="F25" s="55"/>
      <c r="G25" s="55"/>
      <c r="H25" s="55"/>
      <c r="I25" s="55"/>
      <c r="J25" s="55">
        <v>161</v>
      </c>
      <c r="K25" s="55"/>
      <c r="L25" s="55">
        <v>9579</v>
      </c>
      <c r="M25" s="55"/>
      <c r="N25" s="55"/>
      <c r="O25" s="56">
        <f>SUM(C25:N25)</f>
        <v>9740</v>
      </c>
      <c r="P25" s="55"/>
      <c r="Q25" s="55"/>
      <c r="R25" s="55"/>
      <c r="S25" s="57">
        <f t="shared" ref="S25" si="4">SUM(P25:R25)</f>
        <v>0</v>
      </c>
      <c r="T25" s="58">
        <f t="shared" ref="T25" si="5">SUM(O25-S25)</f>
        <v>9740</v>
      </c>
    </row>
    <row r="26" spans="1:20" x14ac:dyDescent="0.25">
      <c r="A26" s="12"/>
      <c r="B26" s="13"/>
      <c r="C26" s="14"/>
      <c r="D26" s="15"/>
      <c r="E26" s="14"/>
      <c r="F26" s="14"/>
      <c r="G26" s="15"/>
      <c r="H26" s="14"/>
      <c r="I26" s="14"/>
      <c r="J26" s="14"/>
      <c r="K26" s="14"/>
      <c r="L26" s="14"/>
      <c r="M26" s="14"/>
      <c r="N26" s="14"/>
      <c r="O26" s="16"/>
      <c r="P26" s="17"/>
      <c r="Q26" s="17"/>
      <c r="R26" s="17"/>
      <c r="S26" s="18"/>
      <c r="T26" s="17"/>
    </row>
    <row r="27" spans="1:20" x14ac:dyDescent="0.25">
      <c r="A27" s="12"/>
      <c r="B27" s="13"/>
      <c r="C27" s="14"/>
      <c r="D27" s="15"/>
      <c r="E27" s="14"/>
      <c r="F27" s="14"/>
      <c r="G27" s="15"/>
      <c r="H27" s="14"/>
      <c r="I27" s="14"/>
      <c r="J27" s="14"/>
      <c r="K27" s="14"/>
      <c r="L27" s="14"/>
      <c r="M27" s="14"/>
      <c r="N27" s="14"/>
      <c r="O27" s="16"/>
      <c r="P27" s="17"/>
      <c r="Q27" s="17"/>
      <c r="R27" s="17"/>
      <c r="S27" s="18"/>
      <c r="T27" s="17"/>
    </row>
    <row r="28" spans="1:20" x14ac:dyDescent="0.25">
      <c r="A28" s="12"/>
      <c r="B28" s="13"/>
      <c r="C28" s="14"/>
      <c r="D28" s="15"/>
      <c r="E28" s="14"/>
      <c r="F28" s="14"/>
      <c r="G28" s="15"/>
      <c r="H28" s="14"/>
      <c r="I28" s="14"/>
      <c r="J28" s="14"/>
      <c r="K28" s="14"/>
      <c r="L28" s="14"/>
      <c r="M28" s="14"/>
      <c r="N28" s="14"/>
      <c r="O28" s="16"/>
      <c r="P28" s="17"/>
      <c r="Q28" s="17"/>
      <c r="R28" s="17"/>
      <c r="S28" s="18"/>
      <c r="T28" s="17"/>
    </row>
    <row r="29" spans="1:20" x14ac:dyDescent="0.25">
      <c r="A29" s="12"/>
      <c r="B29" s="13"/>
      <c r="C29" s="14"/>
      <c r="D29" s="15"/>
      <c r="E29" s="14"/>
      <c r="F29" s="14"/>
      <c r="G29" s="15"/>
      <c r="H29" s="14"/>
      <c r="I29" s="14"/>
      <c r="J29" s="14"/>
      <c r="K29" s="14"/>
      <c r="L29" s="14"/>
      <c r="M29" s="14"/>
      <c r="N29" s="14"/>
      <c r="O29" s="16"/>
      <c r="P29" s="17"/>
      <c r="Q29" s="17"/>
      <c r="R29" s="17"/>
      <c r="S29" s="18"/>
      <c r="T29" s="17"/>
    </row>
    <row r="30" spans="1:20" x14ac:dyDescent="0.25">
      <c r="A30" s="12"/>
      <c r="B30" s="13"/>
      <c r="C30" s="14"/>
      <c r="D30" s="15"/>
      <c r="E30" s="14"/>
      <c r="F30" s="14"/>
      <c r="G30" s="15"/>
      <c r="H30" s="14"/>
      <c r="I30" s="14"/>
      <c r="J30" s="14"/>
      <c r="K30" s="14"/>
      <c r="L30" s="14"/>
      <c r="M30" s="14"/>
      <c r="N30" s="14"/>
      <c r="O30" s="16"/>
      <c r="P30" s="17"/>
      <c r="Q30" s="17"/>
      <c r="R30" s="17"/>
      <c r="S30" s="18"/>
      <c r="T30" s="17"/>
    </row>
    <row r="31" spans="1:20" x14ac:dyDescent="0.25">
      <c r="A31" s="12"/>
      <c r="B31" s="13"/>
      <c r="C31" s="14"/>
      <c r="D31" s="15"/>
      <c r="E31" s="14"/>
      <c r="F31" s="14"/>
      <c r="G31" s="15"/>
      <c r="H31" s="14"/>
      <c r="I31" s="14"/>
      <c r="J31" s="14"/>
      <c r="K31" s="14"/>
      <c r="L31" s="14"/>
      <c r="M31" s="14"/>
      <c r="N31" s="14"/>
      <c r="O31" s="16"/>
      <c r="P31" s="17"/>
      <c r="Q31" s="17"/>
      <c r="R31" s="17"/>
      <c r="S31" s="18"/>
      <c r="T31" s="17"/>
    </row>
    <row r="32" spans="1:20" x14ac:dyDescent="0.25">
      <c r="A32" s="12"/>
      <c r="B32" s="13"/>
      <c r="C32" s="14"/>
      <c r="D32" s="15"/>
      <c r="E32" s="14"/>
      <c r="F32" s="14"/>
      <c r="G32" s="15"/>
      <c r="H32" s="14"/>
      <c r="I32" s="14"/>
      <c r="J32" s="14"/>
      <c r="K32" s="14"/>
      <c r="L32" s="14"/>
      <c r="M32" s="14"/>
      <c r="N32" s="14"/>
      <c r="O32" s="16"/>
      <c r="P32" s="17"/>
      <c r="Q32" s="17"/>
      <c r="R32" s="17"/>
      <c r="S32" s="18"/>
      <c r="T32" s="17"/>
    </row>
    <row r="33" spans="1:20" x14ac:dyDescent="0.25">
      <c r="A33" s="12"/>
      <c r="B33" s="13"/>
      <c r="C33" s="14"/>
      <c r="D33" s="15"/>
      <c r="E33" s="14"/>
      <c r="F33" s="14"/>
      <c r="G33" s="15"/>
      <c r="H33" s="14"/>
      <c r="I33" s="14"/>
      <c r="J33" s="14"/>
      <c r="K33" s="14"/>
      <c r="L33" s="14"/>
      <c r="M33" s="14"/>
      <c r="N33" s="14"/>
      <c r="O33" s="16"/>
      <c r="P33" s="17"/>
      <c r="Q33" s="17"/>
      <c r="R33" s="17"/>
      <c r="S33" s="18"/>
      <c r="T33" s="17"/>
    </row>
    <row r="34" spans="1:20" x14ac:dyDescent="0.25">
      <c r="A34" s="12"/>
      <c r="B34" s="13"/>
      <c r="C34" s="14"/>
      <c r="D34" s="15"/>
      <c r="E34" s="14"/>
      <c r="F34" s="14"/>
      <c r="G34" s="15"/>
      <c r="H34" s="14"/>
      <c r="I34" s="14"/>
      <c r="J34" s="14"/>
      <c r="K34" s="14"/>
      <c r="L34" s="14"/>
      <c r="M34" s="14"/>
      <c r="N34" s="14"/>
      <c r="O34" s="16"/>
      <c r="P34" s="17"/>
      <c r="Q34" s="17"/>
      <c r="R34" s="17"/>
      <c r="S34" s="18"/>
      <c r="T34" s="17"/>
    </row>
    <row r="35" spans="1:20" x14ac:dyDescent="0.25">
      <c r="A35" s="12"/>
      <c r="B35" s="13"/>
      <c r="C35" s="14"/>
      <c r="D35" s="15"/>
      <c r="E35" s="14"/>
      <c r="F35" s="14"/>
      <c r="G35" s="15"/>
      <c r="H35" s="14"/>
      <c r="I35" s="14"/>
      <c r="J35" s="14"/>
      <c r="K35" s="14"/>
      <c r="L35" s="14"/>
      <c r="M35" s="14"/>
      <c r="N35" s="14"/>
      <c r="O35" s="16"/>
      <c r="P35" s="17"/>
      <c r="Q35" s="17"/>
      <c r="R35" s="17"/>
      <c r="S35" s="18"/>
      <c r="T35" s="17"/>
    </row>
    <row r="36" spans="1:20" s="4" customFormat="1" ht="18" customHeight="1" x14ac:dyDescent="0.25">
      <c r="O36" s="19"/>
      <c r="P36" s="19"/>
      <c r="Q36" s="19"/>
      <c r="R36" s="19"/>
      <c r="S36" s="19"/>
      <c r="T36" s="19"/>
    </row>
    <row r="37" spans="1:20" ht="7.5" customHeight="1" x14ac:dyDescent="0.25">
      <c r="O37" s="20"/>
      <c r="P37" s="20"/>
      <c r="Q37" s="20"/>
      <c r="R37" s="20"/>
      <c r="S37" s="20"/>
      <c r="T37" s="19"/>
    </row>
    <row r="38" spans="1:20" s="5" customFormat="1" ht="17.45" customHeight="1" x14ac:dyDescent="0.2">
      <c r="O38" s="21"/>
      <c r="P38" s="21"/>
      <c r="Q38" s="21"/>
      <c r="R38" s="21"/>
      <c r="S38" s="21"/>
      <c r="T38" s="21"/>
    </row>
  </sheetData>
  <sheetProtection algorithmName="SHA-512" hashValue="ZGvqjYJtkdYxIpepn3ZGi1Rd0YrQi4nwBB9lZCgUv6Kkm/3VfTE75NOyjdFHatrEKKc71HXJcU/vgxIY7UjtLQ==" saltValue="bvTtchBs08yGdYzsZ2nWXA==" spinCount="100000" sheet="1" objects="1" scenarios="1" selectLockedCells="1"/>
  <mergeCells count="20">
    <mergeCell ref="T2:T3"/>
    <mergeCell ref="B2:B3"/>
    <mergeCell ref="M2:M3"/>
    <mergeCell ref="N2:N3"/>
    <mergeCell ref="O2:O3"/>
    <mergeCell ref="P2:P3"/>
    <mergeCell ref="Q2:Q3"/>
    <mergeCell ref="R2:R3"/>
    <mergeCell ref="H2:H3"/>
    <mergeCell ref="I2:I3"/>
    <mergeCell ref="J2:J3"/>
    <mergeCell ref="K2:K3"/>
    <mergeCell ref="L2:L3"/>
    <mergeCell ref="G2:G3"/>
    <mergeCell ref="F2:F3"/>
    <mergeCell ref="A2:A3"/>
    <mergeCell ref="C2:C3"/>
    <mergeCell ref="D2:D3"/>
    <mergeCell ref="E2:E3"/>
    <mergeCell ref="S2:S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6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pane ySplit="3" topLeftCell="A13" activePane="bottomLeft" state="frozen"/>
      <selection pane="bottomLeft" activeCell="Q25" sqref="Q25"/>
    </sheetView>
  </sheetViews>
  <sheetFormatPr defaultColWidth="8.7109375" defaultRowHeight="15" x14ac:dyDescent="0.25"/>
  <cols>
    <col min="1" max="1" width="3.85546875" style="1" customWidth="1"/>
    <col min="2" max="2" width="22.7109375" style="1" customWidth="1"/>
    <col min="3" max="3" width="8.5703125" style="1" customWidth="1"/>
    <col min="4" max="4" width="9.28515625" style="1" customWidth="1"/>
    <col min="5" max="7" width="8.7109375" style="1"/>
    <col min="8" max="8" width="7.7109375" style="1" customWidth="1"/>
    <col min="9" max="9" width="7.5703125" style="1" customWidth="1"/>
    <col min="10" max="10" width="7.140625" style="1" customWidth="1"/>
    <col min="11" max="11" width="6.85546875" style="1" customWidth="1"/>
    <col min="12" max="12" width="9.140625" style="1" customWidth="1"/>
    <col min="13" max="13" width="8.5703125" style="1" customWidth="1"/>
    <col min="14" max="14" width="7.5703125" style="1" customWidth="1"/>
    <col min="15" max="15" width="8.140625" style="1" customWidth="1"/>
    <col min="16" max="16" width="6.85546875" style="1" customWidth="1"/>
    <col min="17" max="17" width="7.5703125" style="1" customWidth="1"/>
    <col min="18" max="18" width="8" style="1" customWidth="1"/>
    <col min="19" max="16384" width="8.7109375" style="1"/>
  </cols>
  <sheetData>
    <row r="1" spans="1:19" ht="16.5" thickBot="1" x14ac:dyDescent="0.3">
      <c r="B1" s="34" t="s">
        <v>101</v>
      </c>
      <c r="C1" s="35"/>
      <c r="D1" s="35"/>
    </row>
    <row r="2" spans="1:19" x14ac:dyDescent="0.25">
      <c r="A2" s="109" t="s">
        <v>3</v>
      </c>
      <c r="B2" s="111" t="s">
        <v>0</v>
      </c>
      <c r="C2" s="107" t="s">
        <v>19</v>
      </c>
      <c r="D2" s="107" t="s">
        <v>20</v>
      </c>
      <c r="E2" s="113" t="s">
        <v>1</v>
      </c>
      <c r="F2" s="113"/>
      <c r="G2" s="113"/>
      <c r="H2" s="113"/>
      <c r="I2" s="113"/>
      <c r="J2" s="107" t="s">
        <v>26</v>
      </c>
      <c r="K2" s="107" t="s">
        <v>27</v>
      </c>
      <c r="L2" s="107" t="s">
        <v>28</v>
      </c>
      <c r="M2" s="107" t="s">
        <v>29</v>
      </c>
      <c r="N2" s="107" t="s">
        <v>30</v>
      </c>
      <c r="O2" s="107" t="s">
        <v>31</v>
      </c>
      <c r="P2" s="107" t="s">
        <v>18</v>
      </c>
      <c r="Q2" s="116"/>
      <c r="R2" s="116"/>
      <c r="S2" s="114" t="s">
        <v>35</v>
      </c>
    </row>
    <row r="3" spans="1:19" ht="36.75" thickBot="1" x14ac:dyDescent="0.3">
      <c r="A3" s="110"/>
      <c r="B3" s="112"/>
      <c r="C3" s="108"/>
      <c r="D3" s="108"/>
      <c r="E3" s="30" t="s">
        <v>21</v>
      </c>
      <c r="F3" s="30" t="s">
        <v>22</v>
      </c>
      <c r="G3" s="30" t="s">
        <v>23</v>
      </c>
      <c r="H3" s="30" t="s">
        <v>24</v>
      </c>
      <c r="I3" s="30" t="s">
        <v>25</v>
      </c>
      <c r="J3" s="108"/>
      <c r="K3" s="108"/>
      <c r="L3" s="108"/>
      <c r="M3" s="108"/>
      <c r="N3" s="108"/>
      <c r="O3" s="108"/>
      <c r="P3" s="30" t="s">
        <v>32</v>
      </c>
      <c r="Q3" s="30" t="s">
        <v>33</v>
      </c>
      <c r="R3" s="30" t="s">
        <v>34</v>
      </c>
      <c r="S3" s="115"/>
    </row>
    <row r="4" spans="1:19" ht="18" customHeight="1" x14ac:dyDescent="0.25">
      <c r="A4" s="2">
        <v>1</v>
      </c>
      <c r="B4" s="29" t="s">
        <v>80</v>
      </c>
      <c r="C4" s="59">
        <v>247</v>
      </c>
      <c r="D4" s="60">
        <f>SUM(E4:I4)</f>
        <v>3678</v>
      </c>
      <c r="E4" s="36">
        <v>3189</v>
      </c>
      <c r="F4" s="59">
        <v>194</v>
      </c>
      <c r="G4" s="59">
        <v>295</v>
      </c>
      <c r="H4" s="59"/>
      <c r="I4" s="36"/>
      <c r="J4" s="59"/>
      <c r="K4" s="59"/>
      <c r="L4" s="59">
        <v>50000</v>
      </c>
      <c r="M4" s="59"/>
      <c r="N4" s="59">
        <v>90</v>
      </c>
      <c r="O4" s="60">
        <f>SUM(P4:R4)</f>
        <v>0</v>
      </c>
      <c r="P4" s="36"/>
      <c r="Q4" s="36"/>
      <c r="R4" s="36"/>
      <c r="S4" s="61">
        <f>C4+D4+J4+K4+L4+M4+N4+O4</f>
        <v>54015</v>
      </c>
    </row>
    <row r="5" spans="1:19" ht="18" customHeight="1" x14ac:dyDescent="0.25">
      <c r="A5" s="3">
        <v>2</v>
      </c>
      <c r="B5" s="27" t="s">
        <v>81</v>
      </c>
      <c r="C5" s="43">
        <v>474</v>
      </c>
      <c r="D5" s="60">
        <f t="shared" ref="D5:D22" si="0">SUM(E5:I5)</f>
        <v>3880</v>
      </c>
      <c r="E5" s="43">
        <v>589</v>
      </c>
      <c r="F5" s="43">
        <v>364</v>
      </c>
      <c r="G5" s="43">
        <v>1386</v>
      </c>
      <c r="H5" s="43">
        <v>1401</v>
      </c>
      <c r="I5" s="43">
        <v>140</v>
      </c>
      <c r="J5" s="43"/>
      <c r="K5" s="43"/>
      <c r="L5" s="43"/>
      <c r="M5" s="43"/>
      <c r="N5" s="43">
        <v>30</v>
      </c>
      <c r="O5" s="60">
        <f t="shared" ref="O5:O22" si="1">SUM(P5:R5)</f>
        <v>0</v>
      </c>
      <c r="P5" s="43"/>
      <c r="Q5" s="43"/>
      <c r="R5" s="43"/>
      <c r="S5" s="61">
        <f t="shared" ref="S5:S22" si="2">C5+D5+J5+K5+L5+M5+N5+O5</f>
        <v>4384</v>
      </c>
    </row>
    <row r="6" spans="1:19" ht="18" customHeight="1" x14ac:dyDescent="0.25">
      <c r="A6" s="3">
        <v>3</v>
      </c>
      <c r="B6" s="27" t="s">
        <v>82</v>
      </c>
      <c r="C6" s="43">
        <v>3052</v>
      </c>
      <c r="D6" s="60">
        <f t="shared" si="0"/>
        <v>4826</v>
      </c>
      <c r="E6" s="43">
        <v>2050</v>
      </c>
      <c r="F6" s="43">
        <v>692</v>
      </c>
      <c r="G6" s="43">
        <v>1678</v>
      </c>
      <c r="H6" s="43"/>
      <c r="I6" s="43">
        <v>406</v>
      </c>
      <c r="J6" s="43"/>
      <c r="K6" s="43"/>
      <c r="L6" s="43">
        <v>744</v>
      </c>
      <c r="M6" s="43">
        <v>6774</v>
      </c>
      <c r="N6" s="43">
        <v>56</v>
      </c>
      <c r="O6" s="60">
        <f t="shared" si="1"/>
        <v>323</v>
      </c>
      <c r="P6" s="43"/>
      <c r="Q6" s="43"/>
      <c r="R6" s="43">
        <v>323</v>
      </c>
      <c r="S6" s="61">
        <f t="shared" si="2"/>
        <v>15775</v>
      </c>
    </row>
    <row r="7" spans="1:19" ht="18" customHeight="1" x14ac:dyDescent="0.25">
      <c r="A7" s="3">
        <v>4</v>
      </c>
      <c r="B7" s="27" t="s">
        <v>83</v>
      </c>
      <c r="C7" s="43">
        <v>831</v>
      </c>
      <c r="D7" s="60">
        <f t="shared" si="0"/>
        <v>1411</v>
      </c>
      <c r="E7" s="43">
        <v>133</v>
      </c>
      <c r="F7" s="43">
        <v>380</v>
      </c>
      <c r="G7" s="43">
        <v>878</v>
      </c>
      <c r="H7" s="43"/>
      <c r="I7" s="43">
        <v>20</v>
      </c>
      <c r="J7" s="43"/>
      <c r="K7" s="43"/>
      <c r="L7" s="43"/>
      <c r="M7" s="43">
        <v>2060</v>
      </c>
      <c r="N7" s="43">
        <v>146</v>
      </c>
      <c r="O7" s="60">
        <f t="shared" si="1"/>
        <v>3</v>
      </c>
      <c r="P7" s="43"/>
      <c r="Q7" s="43"/>
      <c r="R7" s="43">
        <v>3</v>
      </c>
      <c r="S7" s="61">
        <f t="shared" si="2"/>
        <v>4451</v>
      </c>
    </row>
    <row r="8" spans="1:19" ht="18" customHeight="1" x14ac:dyDescent="0.25">
      <c r="A8" s="3">
        <v>5</v>
      </c>
      <c r="B8" s="27" t="s">
        <v>84</v>
      </c>
      <c r="C8" s="43">
        <v>3438</v>
      </c>
      <c r="D8" s="60">
        <f t="shared" si="0"/>
        <v>6863</v>
      </c>
      <c r="E8" s="43">
        <v>3421</v>
      </c>
      <c r="F8" s="43">
        <v>907</v>
      </c>
      <c r="G8" s="43">
        <v>2535</v>
      </c>
      <c r="H8" s="43"/>
      <c r="I8" s="43"/>
      <c r="J8" s="43"/>
      <c r="K8" s="43"/>
      <c r="L8" s="43"/>
      <c r="M8" s="43"/>
      <c r="N8" s="43"/>
      <c r="O8" s="60">
        <f t="shared" si="1"/>
        <v>62</v>
      </c>
      <c r="P8" s="43"/>
      <c r="Q8" s="43"/>
      <c r="R8" s="43">
        <v>62</v>
      </c>
      <c r="S8" s="61">
        <f t="shared" si="2"/>
        <v>10363</v>
      </c>
    </row>
    <row r="9" spans="1:19" ht="18" customHeight="1" x14ac:dyDescent="0.25">
      <c r="A9" s="3">
        <v>6</v>
      </c>
      <c r="B9" s="27" t="s">
        <v>85</v>
      </c>
      <c r="C9" s="43">
        <v>11893</v>
      </c>
      <c r="D9" s="60">
        <f t="shared" si="0"/>
        <v>3947</v>
      </c>
      <c r="E9" s="43">
        <v>186</v>
      </c>
      <c r="F9" s="43">
        <v>991</v>
      </c>
      <c r="G9" s="43">
        <v>2770</v>
      </c>
      <c r="H9" s="43"/>
      <c r="I9" s="43"/>
      <c r="J9" s="43"/>
      <c r="K9" s="43"/>
      <c r="L9" s="43">
        <v>25621</v>
      </c>
      <c r="M9" s="43"/>
      <c r="N9" s="43"/>
      <c r="O9" s="60">
        <f t="shared" si="1"/>
        <v>0</v>
      </c>
      <c r="P9" s="43"/>
      <c r="Q9" s="43"/>
      <c r="R9" s="43"/>
      <c r="S9" s="61">
        <f t="shared" si="2"/>
        <v>41461</v>
      </c>
    </row>
    <row r="10" spans="1:19" ht="18" customHeight="1" x14ac:dyDescent="0.25">
      <c r="A10" s="3">
        <v>7</v>
      </c>
      <c r="B10" s="27" t="s">
        <v>86</v>
      </c>
      <c r="C10" s="43">
        <v>978</v>
      </c>
      <c r="D10" s="60">
        <f t="shared" si="0"/>
        <v>3267</v>
      </c>
      <c r="E10" s="43">
        <v>1630</v>
      </c>
      <c r="F10" s="43">
        <v>785</v>
      </c>
      <c r="G10" s="43">
        <v>852</v>
      </c>
      <c r="H10" s="43"/>
      <c r="I10" s="43"/>
      <c r="J10" s="43"/>
      <c r="K10" s="43"/>
      <c r="L10" s="43">
        <v>10000</v>
      </c>
      <c r="M10" s="43"/>
      <c r="N10" s="43">
        <v>20</v>
      </c>
      <c r="O10" s="60">
        <f t="shared" si="1"/>
        <v>0</v>
      </c>
      <c r="P10" s="43"/>
      <c r="Q10" s="43"/>
      <c r="R10" s="43"/>
      <c r="S10" s="61">
        <f t="shared" si="2"/>
        <v>14265</v>
      </c>
    </row>
    <row r="11" spans="1:19" ht="18" customHeight="1" x14ac:dyDescent="0.25">
      <c r="A11" s="3">
        <v>8</v>
      </c>
      <c r="B11" s="27" t="s">
        <v>87</v>
      </c>
      <c r="C11" s="43">
        <v>1439</v>
      </c>
      <c r="D11" s="60">
        <f t="shared" si="0"/>
        <v>21021</v>
      </c>
      <c r="E11" s="43">
        <v>5360</v>
      </c>
      <c r="F11" s="43">
        <v>3991</v>
      </c>
      <c r="G11" s="43">
        <v>11670</v>
      </c>
      <c r="H11" s="43"/>
      <c r="I11" s="43"/>
      <c r="J11" s="43"/>
      <c r="K11" s="43"/>
      <c r="L11" s="43"/>
      <c r="M11" s="43"/>
      <c r="N11" s="43">
        <v>746</v>
      </c>
      <c r="O11" s="60">
        <f t="shared" si="1"/>
        <v>0</v>
      </c>
      <c r="P11" s="43"/>
      <c r="Q11" s="43"/>
      <c r="R11" s="43"/>
      <c r="S11" s="61">
        <f t="shared" si="2"/>
        <v>23206</v>
      </c>
    </row>
    <row r="12" spans="1:19" ht="18" customHeight="1" x14ac:dyDescent="0.25">
      <c r="A12" s="3">
        <v>9</v>
      </c>
      <c r="B12" s="27" t="s">
        <v>88</v>
      </c>
      <c r="C12" s="43">
        <v>1681</v>
      </c>
      <c r="D12" s="60">
        <f t="shared" si="0"/>
        <v>12937</v>
      </c>
      <c r="E12" s="43">
        <v>7644</v>
      </c>
      <c r="F12" s="43">
        <v>2693</v>
      </c>
      <c r="G12" s="43">
        <v>2383</v>
      </c>
      <c r="H12" s="43"/>
      <c r="I12" s="43">
        <v>217</v>
      </c>
      <c r="J12" s="43"/>
      <c r="K12" s="43"/>
      <c r="L12" s="43">
        <v>600</v>
      </c>
      <c r="M12" s="43"/>
      <c r="N12" s="43"/>
      <c r="O12" s="60">
        <f t="shared" si="1"/>
        <v>4989</v>
      </c>
      <c r="P12" s="43"/>
      <c r="Q12" s="43"/>
      <c r="R12" s="43">
        <v>4989</v>
      </c>
      <c r="S12" s="61">
        <f t="shared" si="2"/>
        <v>20207</v>
      </c>
    </row>
    <row r="13" spans="1:19" ht="18" customHeight="1" x14ac:dyDescent="0.25">
      <c r="A13" s="3">
        <v>10</v>
      </c>
      <c r="B13" s="27" t="s">
        <v>89</v>
      </c>
      <c r="C13" s="43">
        <v>2742</v>
      </c>
      <c r="D13" s="60">
        <f t="shared" si="0"/>
        <v>1231</v>
      </c>
      <c r="E13" s="43">
        <v>430</v>
      </c>
      <c r="F13" s="43">
        <v>107</v>
      </c>
      <c r="G13" s="43">
        <v>100</v>
      </c>
      <c r="H13" s="43"/>
      <c r="I13" s="43">
        <v>594</v>
      </c>
      <c r="J13" s="43"/>
      <c r="K13" s="43"/>
      <c r="L13" s="43"/>
      <c r="M13" s="43"/>
      <c r="N13" s="43"/>
      <c r="O13" s="60">
        <f t="shared" si="1"/>
        <v>0</v>
      </c>
      <c r="P13" s="43"/>
      <c r="Q13" s="43"/>
      <c r="R13" s="43"/>
      <c r="S13" s="61">
        <f t="shared" si="2"/>
        <v>3973</v>
      </c>
    </row>
    <row r="14" spans="1:19" ht="18" customHeight="1" x14ac:dyDescent="0.25">
      <c r="A14" s="3">
        <v>11</v>
      </c>
      <c r="B14" s="27" t="s">
        <v>90</v>
      </c>
      <c r="C14" s="43">
        <v>2610</v>
      </c>
      <c r="D14" s="60">
        <f t="shared" si="0"/>
        <v>2464</v>
      </c>
      <c r="E14" s="43">
        <v>1200</v>
      </c>
      <c r="F14" s="43">
        <v>352</v>
      </c>
      <c r="G14" s="43">
        <v>802</v>
      </c>
      <c r="H14" s="43"/>
      <c r="I14" s="43">
        <v>110</v>
      </c>
      <c r="J14" s="43"/>
      <c r="K14" s="43"/>
      <c r="L14" s="43"/>
      <c r="M14" s="43"/>
      <c r="N14" s="43"/>
      <c r="O14" s="60">
        <f t="shared" si="1"/>
        <v>0</v>
      </c>
      <c r="P14" s="43"/>
      <c r="Q14" s="43"/>
      <c r="R14" s="43"/>
      <c r="S14" s="61">
        <f t="shared" si="2"/>
        <v>5074</v>
      </c>
    </row>
    <row r="15" spans="1:19" ht="18" customHeight="1" x14ac:dyDescent="0.25">
      <c r="A15" s="3">
        <v>12</v>
      </c>
      <c r="B15" s="27" t="s">
        <v>91</v>
      </c>
      <c r="C15" s="43">
        <v>1788</v>
      </c>
      <c r="D15" s="60">
        <f t="shared" si="0"/>
        <v>1136</v>
      </c>
      <c r="E15" s="43">
        <v>571</v>
      </c>
      <c r="F15" s="43">
        <v>357</v>
      </c>
      <c r="G15" s="43">
        <v>208</v>
      </c>
      <c r="H15" s="43"/>
      <c r="I15" s="43"/>
      <c r="J15" s="43"/>
      <c r="K15" s="43"/>
      <c r="L15" s="43"/>
      <c r="M15" s="43"/>
      <c r="N15" s="43"/>
      <c r="O15" s="60">
        <f t="shared" si="1"/>
        <v>3</v>
      </c>
      <c r="P15" s="43">
        <v>3</v>
      </c>
      <c r="Q15" s="43"/>
      <c r="R15" s="43"/>
      <c r="S15" s="61">
        <f t="shared" si="2"/>
        <v>2927</v>
      </c>
    </row>
    <row r="16" spans="1:19" ht="18" customHeight="1" x14ac:dyDescent="0.25">
      <c r="A16" s="3">
        <v>13</v>
      </c>
      <c r="B16" s="27" t="s">
        <v>92</v>
      </c>
      <c r="C16" s="43">
        <v>0</v>
      </c>
      <c r="D16" s="60">
        <f t="shared" si="0"/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60">
        <f t="shared" si="1"/>
        <v>0</v>
      </c>
      <c r="P16" s="43">
        <v>0</v>
      </c>
      <c r="Q16" s="43">
        <v>0</v>
      </c>
      <c r="R16" s="43">
        <v>0</v>
      </c>
      <c r="S16" s="61">
        <f t="shared" si="2"/>
        <v>0</v>
      </c>
    </row>
    <row r="17" spans="1:19" ht="18" customHeight="1" x14ac:dyDescent="0.25">
      <c r="A17" s="3">
        <v>14</v>
      </c>
      <c r="B17" s="27" t="s">
        <v>93</v>
      </c>
      <c r="C17" s="43">
        <v>1797</v>
      </c>
      <c r="D17" s="60">
        <f t="shared" si="0"/>
        <v>7504</v>
      </c>
      <c r="E17" s="43">
        <v>3229</v>
      </c>
      <c r="F17" s="43">
        <v>2425</v>
      </c>
      <c r="G17" s="43">
        <v>1642</v>
      </c>
      <c r="H17" s="43"/>
      <c r="I17" s="43">
        <v>208</v>
      </c>
      <c r="J17" s="43"/>
      <c r="K17" s="43"/>
      <c r="L17" s="43"/>
      <c r="M17" s="43"/>
      <c r="N17" s="43">
        <v>71</v>
      </c>
      <c r="O17" s="60">
        <f t="shared" si="1"/>
        <v>0</v>
      </c>
      <c r="P17" s="43"/>
      <c r="Q17" s="43"/>
      <c r="R17" s="43"/>
      <c r="S17" s="61">
        <f t="shared" si="2"/>
        <v>9372</v>
      </c>
    </row>
    <row r="18" spans="1:19" ht="18" customHeight="1" x14ac:dyDescent="0.25">
      <c r="A18" s="3">
        <v>15</v>
      </c>
      <c r="B18" s="27" t="s">
        <v>94</v>
      </c>
      <c r="C18" s="43">
        <v>1530</v>
      </c>
      <c r="D18" s="60">
        <f t="shared" si="0"/>
        <v>12685</v>
      </c>
      <c r="E18" s="43">
        <v>6982</v>
      </c>
      <c r="F18" s="43">
        <v>3394</v>
      </c>
      <c r="G18" s="43">
        <v>2309</v>
      </c>
      <c r="H18" s="43"/>
      <c r="I18" s="43"/>
      <c r="J18" s="43"/>
      <c r="K18" s="43"/>
      <c r="L18" s="43">
        <v>3900</v>
      </c>
      <c r="M18" s="43"/>
      <c r="N18" s="43"/>
      <c r="O18" s="60">
        <f t="shared" si="1"/>
        <v>952</v>
      </c>
      <c r="P18" s="43"/>
      <c r="Q18" s="43"/>
      <c r="R18" s="43">
        <v>952</v>
      </c>
      <c r="S18" s="61">
        <f t="shared" si="2"/>
        <v>19067</v>
      </c>
    </row>
    <row r="19" spans="1:19" ht="18" customHeight="1" x14ac:dyDescent="0.25">
      <c r="A19" s="3">
        <v>16</v>
      </c>
      <c r="B19" s="27" t="s">
        <v>98</v>
      </c>
      <c r="C19" s="43">
        <v>2642</v>
      </c>
      <c r="D19" s="60">
        <f t="shared" si="0"/>
        <v>1966</v>
      </c>
      <c r="E19" s="43">
        <v>1666</v>
      </c>
      <c r="F19" s="43">
        <v>184</v>
      </c>
      <c r="G19" s="43">
        <v>116</v>
      </c>
      <c r="H19" s="43"/>
      <c r="I19" s="43"/>
      <c r="J19" s="43"/>
      <c r="K19" s="43"/>
      <c r="L19" s="43"/>
      <c r="M19" s="43"/>
      <c r="N19" s="43">
        <v>41</v>
      </c>
      <c r="O19" s="60">
        <f t="shared" si="1"/>
        <v>0</v>
      </c>
      <c r="P19" s="43"/>
      <c r="Q19" s="43"/>
      <c r="R19" s="43"/>
      <c r="S19" s="61">
        <f t="shared" si="2"/>
        <v>4649</v>
      </c>
    </row>
    <row r="20" spans="1:19" ht="18" customHeight="1" x14ac:dyDescent="0.25">
      <c r="A20" s="3">
        <v>17</v>
      </c>
      <c r="B20" s="27" t="s">
        <v>95</v>
      </c>
      <c r="C20" s="43">
        <v>4424</v>
      </c>
      <c r="D20" s="60">
        <f t="shared" si="0"/>
        <v>15137</v>
      </c>
      <c r="E20" s="43">
        <v>3736</v>
      </c>
      <c r="F20" s="43">
        <v>956</v>
      </c>
      <c r="G20" s="43">
        <v>1726</v>
      </c>
      <c r="H20" s="43"/>
      <c r="I20" s="43">
        <v>8719</v>
      </c>
      <c r="J20" s="43"/>
      <c r="K20" s="43"/>
      <c r="L20" s="43">
        <v>21500</v>
      </c>
      <c r="M20" s="43">
        <v>43456</v>
      </c>
      <c r="N20" s="43"/>
      <c r="O20" s="60">
        <f t="shared" si="1"/>
        <v>0</v>
      </c>
      <c r="P20" s="43"/>
      <c r="Q20" s="43"/>
      <c r="R20" s="43"/>
      <c r="S20" s="61">
        <f t="shared" si="2"/>
        <v>84517</v>
      </c>
    </row>
    <row r="21" spans="1:19" ht="18" customHeight="1" x14ac:dyDescent="0.25">
      <c r="A21" s="3">
        <v>18</v>
      </c>
      <c r="B21" s="27" t="s">
        <v>96</v>
      </c>
      <c r="C21" s="43">
        <v>7304</v>
      </c>
      <c r="D21" s="60">
        <f t="shared" si="0"/>
        <v>12331</v>
      </c>
      <c r="E21" s="43">
        <v>7199</v>
      </c>
      <c r="F21" s="43">
        <v>2990</v>
      </c>
      <c r="G21" s="43">
        <v>2142</v>
      </c>
      <c r="H21" s="43"/>
      <c r="I21" s="43"/>
      <c r="J21" s="43"/>
      <c r="K21" s="43"/>
      <c r="L21" s="43">
        <v>44100</v>
      </c>
      <c r="M21" s="43"/>
      <c r="N21" s="43"/>
      <c r="O21" s="60">
        <f t="shared" si="1"/>
        <v>0</v>
      </c>
      <c r="P21" s="43"/>
      <c r="Q21" s="43"/>
      <c r="R21" s="43"/>
      <c r="S21" s="61">
        <f t="shared" si="2"/>
        <v>63735</v>
      </c>
    </row>
    <row r="22" spans="1:19" ht="18" customHeight="1" thickBot="1" x14ac:dyDescent="0.3">
      <c r="A22" s="68">
        <v>19</v>
      </c>
      <c r="B22" s="69" t="s">
        <v>97</v>
      </c>
      <c r="C22" s="70">
        <v>10</v>
      </c>
      <c r="D22" s="71">
        <f t="shared" si="0"/>
        <v>39051</v>
      </c>
      <c r="E22" s="70">
        <v>15278</v>
      </c>
      <c r="F22" s="70">
        <v>3901</v>
      </c>
      <c r="G22" s="70">
        <v>4872</v>
      </c>
      <c r="H22" s="70"/>
      <c r="I22" s="70">
        <v>15000</v>
      </c>
      <c r="J22" s="70"/>
      <c r="K22" s="70">
        <v>1740</v>
      </c>
      <c r="L22" s="70">
        <v>5738</v>
      </c>
      <c r="M22" s="70"/>
      <c r="N22" s="70"/>
      <c r="O22" s="71">
        <f t="shared" si="1"/>
        <v>3039</v>
      </c>
      <c r="P22" s="70"/>
      <c r="Q22" s="70"/>
      <c r="R22" s="70">
        <v>3039</v>
      </c>
      <c r="S22" s="72">
        <f t="shared" si="2"/>
        <v>49578</v>
      </c>
    </row>
    <row r="23" spans="1:19" ht="18" customHeight="1" thickBot="1" x14ac:dyDescent="0.3">
      <c r="A23" s="73"/>
      <c r="B23" s="74" t="s">
        <v>5</v>
      </c>
      <c r="C23" s="75">
        <f>SUM(C4:C22)</f>
        <v>48880</v>
      </c>
      <c r="D23" s="76">
        <f>SUM(D4:D22)</f>
        <v>155335</v>
      </c>
      <c r="E23" s="76">
        <f t="shared" ref="E23:R23" si="3">SUM(E4:E22)</f>
        <v>64493</v>
      </c>
      <c r="F23" s="76">
        <f t="shared" si="3"/>
        <v>25663</v>
      </c>
      <c r="G23" s="76">
        <f t="shared" si="3"/>
        <v>38364</v>
      </c>
      <c r="H23" s="76">
        <f t="shared" si="3"/>
        <v>1401</v>
      </c>
      <c r="I23" s="76">
        <f t="shared" si="3"/>
        <v>25414</v>
      </c>
      <c r="J23" s="76">
        <f t="shared" si="3"/>
        <v>0</v>
      </c>
      <c r="K23" s="76">
        <f t="shared" si="3"/>
        <v>1740</v>
      </c>
      <c r="L23" s="76">
        <f t="shared" si="3"/>
        <v>162203</v>
      </c>
      <c r="M23" s="76">
        <f t="shared" si="3"/>
        <v>52290</v>
      </c>
      <c r="N23" s="76">
        <f t="shared" si="3"/>
        <v>1200</v>
      </c>
      <c r="O23" s="76">
        <f t="shared" si="3"/>
        <v>9371</v>
      </c>
      <c r="P23" s="76">
        <f t="shared" si="3"/>
        <v>3</v>
      </c>
      <c r="Q23" s="76">
        <f t="shared" si="3"/>
        <v>0</v>
      </c>
      <c r="R23" s="76">
        <f t="shared" si="3"/>
        <v>9368</v>
      </c>
      <c r="S23" s="77">
        <f>SUM(C23+D23+J23+K23+L23+M23+N23+O23)</f>
        <v>431019</v>
      </c>
    </row>
    <row r="24" spans="1:19" ht="15" customHeight="1" thickBot="1" x14ac:dyDescent="0.3">
      <c r="C24" s="62"/>
      <c r="D24" s="63">
        <f>SUM(E23:I23)</f>
        <v>155335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>
        <f>SUM(P23:R23)</f>
        <v>9371</v>
      </c>
      <c r="P24" s="62"/>
      <c r="Q24" s="62"/>
      <c r="R24" s="62"/>
      <c r="S24" s="64">
        <f>C23+D23+J23+K23+L23+M23+N23+O23</f>
        <v>431019</v>
      </c>
    </row>
    <row r="25" spans="1:19" s="5" customFormat="1" ht="17.45" customHeight="1" thickBot="1" x14ac:dyDescent="0.25">
      <c r="A25" s="7"/>
      <c r="B25" s="8" t="s">
        <v>78</v>
      </c>
      <c r="C25" s="65"/>
      <c r="D25" s="66">
        <f t="shared" ref="D25" si="4">SUM(E25:I25)</f>
        <v>3182</v>
      </c>
      <c r="E25" s="65">
        <v>130</v>
      </c>
      <c r="F25" s="65"/>
      <c r="G25" s="65">
        <v>2610</v>
      </c>
      <c r="H25" s="65">
        <v>166</v>
      </c>
      <c r="I25" s="65">
        <v>276</v>
      </c>
      <c r="J25" s="65"/>
      <c r="K25" s="65"/>
      <c r="L25" s="65">
        <v>3000</v>
      </c>
      <c r="M25" s="65"/>
      <c r="N25" s="65"/>
      <c r="O25" s="66">
        <f t="shared" ref="O25" si="5">SUM(P25:R25)</f>
        <v>1217</v>
      </c>
      <c r="P25" s="65"/>
      <c r="Q25" s="65"/>
      <c r="R25" s="65">
        <v>1217</v>
      </c>
      <c r="S25" s="67">
        <f t="shared" ref="S25" si="6">C25+D25+J25+K25+L25+M25+N25+O25</f>
        <v>7399</v>
      </c>
    </row>
    <row r="27" spans="1:19" x14ac:dyDescent="0.25">
      <c r="A27" s="12"/>
      <c r="B27" s="13"/>
      <c r="C27" s="14"/>
      <c r="D27" s="2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2"/>
      <c r="P27" s="14"/>
      <c r="Q27" s="14"/>
      <c r="R27" s="14"/>
      <c r="S27" s="23"/>
    </row>
    <row r="28" spans="1:19" x14ac:dyDescent="0.25">
      <c r="A28" s="12"/>
      <c r="B28" s="13"/>
      <c r="C28" s="14"/>
      <c r="D28" s="2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2"/>
      <c r="P28" s="14"/>
      <c r="Q28" s="14"/>
      <c r="R28" s="14"/>
      <c r="S28" s="23"/>
    </row>
    <row r="29" spans="1:19" x14ac:dyDescent="0.25">
      <c r="A29" s="12"/>
      <c r="B29" s="13"/>
      <c r="C29" s="14"/>
      <c r="D29" s="2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22"/>
      <c r="P29" s="14"/>
      <c r="Q29" s="14"/>
      <c r="R29" s="14"/>
      <c r="S29" s="23"/>
    </row>
    <row r="30" spans="1:19" x14ac:dyDescent="0.25">
      <c r="A30" s="12"/>
      <c r="B30" s="13"/>
      <c r="C30" s="14"/>
      <c r="D30" s="2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2"/>
      <c r="P30" s="14"/>
      <c r="Q30" s="14"/>
      <c r="R30" s="14"/>
      <c r="S30" s="23"/>
    </row>
    <row r="31" spans="1:19" x14ac:dyDescent="0.25">
      <c r="A31" s="12"/>
      <c r="B31" s="13"/>
      <c r="C31" s="14"/>
      <c r="D31" s="2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22"/>
      <c r="P31" s="14"/>
      <c r="Q31" s="14"/>
      <c r="R31" s="14"/>
      <c r="S31" s="23"/>
    </row>
    <row r="32" spans="1:19" x14ac:dyDescent="0.25">
      <c r="A32" s="12"/>
      <c r="B32" s="13"/>
      <c r="C32" s="14"/>
      <c r="D32" s="2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2"/>
      <c r="P32" s="14"/>
      <c r="Q32" s="14"/>
      <c r="R32" s="14"/>
      <c r="S32" s="23"/>
    </row>
    <row r="33" spans="1:19" x14ac:dyDescent="0.25">
      <c r="A33" s="12"/>
      <c r="B33" s="13"/>
      <c r="C33" s="14"/>
      <c r="D33" s="22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2"/>
      <c r="P33" s="14"/>
      <c r="Q33" s="14"/>
      <c r="R33" s="14"/>
      <c r="S33" s="23"/>
    </row>
    <row r="34" spans="1:19" x14ac:dyDescent="0.25">
      <c r="A34" s="12"/>
      <c r="B34" s="13"/>
      <c r="C34" s="14"/>
      <c r="D34" s="2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2"/>
      <c r="P34" s="14"/>
      <c r="Q34" s="14"/>
      <c r="R34" s="14"/>
      <c r="S34" s="23"/>
    </row>
    <row r="35" spans="1:19" x14ac:dyDescent="0.25">
      <c r="A35" s="12"/>
      <c r="B35" s="13"/>
      <c r="C35" s="14"/>
      <c r="D35" s="2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2"/>
      <c r="P35" s="14"/>
      <c r="Q35" s="14"/>
      <c r="R35" s="14"/>
      <c r="S35" s="23"/>
    </row>
    <row r="37" spans="1:19" ht="11.1" customHeight="1" x14ac:dyDescent="0.25"/>
    <row r="38" spans="1:19" s="5" customFormat="1" ht="17.45" customHeight="1" x14ac:dyDescent="0.2"/>
  </sheetData>
  <sheetProtection algorithmName="SHA-512" hashValue="JinOSFUyAsQjBm6OOoduPCbv/7KPnRBGIAjtxy9mQGqfsfd8rLp1KkZvfkKXDR4cAmQ13Ab3Yql0v7N0zJSmXw==" saltValue="khk5GCocyj5O9ux79kC8lA==" spinCount="100000" sheet="1" objects="1" scenarios="1" selectLockedCells="1"/>
  <mergeCells count="13">
    <mergeCell ref="S2:S3"/>
    <mergeCell ref="K2:K3"/>
    <mergeCell ref="L2:L3"/>
    <mergeCell ref="M2:M3"/>
    <mergeCell ref="N2:N3"/>
    <mergeCell ref="O2:O3"/>
    <mergeCell ref="P2:R2"/>
    <mergeCell ref="J2:J3"/>
    <mergeCell ref="A2:A3"/>
    <mergeCell ref="B2:B3"/>
    <mergeCell ref="C2:C3"/>
    <mergeCell ref="D2:D3"/>
    <mergeCell ref="E2:I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8"/>
  <sheetViews>
    <sheetView topLeftCell="R1" workbookViewId="0">
      <pane ySplit="3" topLeftCell="A13" activePane="bottomLeft" state="frozen"/>
      <selection pane="bottomLeft" activeCell="AI25" sqref="AI25"/>
    </sheetView>
  </sheetViews>
  <sheetFormatPr defaultColWidth="8.7109375" defaultRowHeight="15" x14ac:dyDescent="0.25"/>
  <cols>
    <col min="1" max="1" width="4.42578125" style="1" customWidth="1"/>
    <col min="2" max="2" width="25" style="1" customWidth="1"/>
    <col min="3" max="3" width="7.85546875" style="1" customWidth="1"/>
    <col min="4" max="4" width="10.7109375" style="1" customWidth="1"/>
    <col min="5" max="5" width="10.140625" style="1" customWidth="1"/>
    <col min="6" max="6" width="8.5703125" style="1" customWidth="1"/>
    <col min="7" max="7" width="9.42578125" style="1" customWidth="1"/>
    <col min="8" max="8" width="8.42578125" style="1" customWidth="1"/>
    <col min="9" max="9" width="9.5703125" style="1" customWidth="1"/>
    <col min="10" max="10" width="8.28515625" style="1" customWidth="1"/>
    <col min="11" max="11" width="7.85546875" style="1" customWidth="1"/>
    <col min="12" max="12" width="8.5703125" style="1" customWidth="1"/>
    <col min="13" max="13" width="9.140625" style="1" customWidth="1"/>
    <col min="14" max="14" width="7.85546875" style="1" customWidth="1"/>
    <col min="15" max="15" width="7.28515625" style="1" customWidth="1"/>
    <col min="16" max="16" width="9.42578125" style="1" customWidth="1"/>
    <col min="17" max="17" width="8.7109375" style="1" customWidth="1"/>
    <col min="18" max="18" width="7.5703125" style="1" customWidth="1"/>
    <col min="19" max="20" width="8.5703125" style="1" customWidth="1"/>
    <col min="21" max="21" width="9.140625" style="1" customWidth="1"/>
    <col min="22" max="22" width="8.5703125" style="1" customWidth="1"/>
    <col min="23" max="23" width="7.42578125" style="1" customWidth="1"/>
    <col min="24" max="25" width="8.7109375" style="1" customWidth="1"/>
    <col min="26" max="26" width="7.5703125" style="1" customWidth="1"/>
    <col min="27" max="27" width="7.85546875" style="1" customWidth="1"/>
    <col min="28" max="28" width="6.140625" style="1" customWidth="1"/>
    <col min="29" max="29" width="6.5703125" style="1" customWidth="1"/>
    <col min="30" max="30" width="7.85546875" style="1" customWidth="1"/>
    <col min="31" max="31" width="6.42578125" style="1" customWidth="1"/>
    <col min="32" max="34" width="7.85546875" style="1" customWidth="1"/>
    <col min="35" max="35" width="7.5703125" style="1" customWidth="1"/>
    <col min="36" max="36" width="7.85546875" style="1" customWidth="1"/>
    <col min="37" max="37" width="9.5703125" style="1" customWidth="1"/>
    <col min="38" max="38" width="10" style="1" customWidth="1"/>
    <col min="39" max="39" width="9.42578125" style="1" customWidth="1"/>
    <col min="40" max="16384" width="8.7109375" style="1"/>
  </cols>
  <sheetData>
    <row r="1" spans="1:39" ht="16.5" thickBot="1" x14ac:dyDescent="0.3">
      <c r="B1" s="6"/>
      <c r="D1" s="34" t="s">
        <v>102</v>
      </c>
      <c r="E1" s="35"/>
      <c r="F1" s="35"/>
      <c r="G1" s="35"/>
      <c r="H1" s="35"/>
      <c r="V1" s="6"/>
      <c r="W1" s="6" t="str">
        <f>D1</f>
        <v>Rimavský seniorát - výdavky - rok ...  2021</v>
      </c>
    </row>
    <row r="2" spans="1:39" x14ac:dyDescent="0.25">
      <c r="A2" s="119" t="s">
        <v>3</v>
      </c>
      <c r="B2" s="121" t="s">
        <v>0</v>
      </c>
      <c r="C2" s="117" t="s">
        <v>37</v>
      </c>
      <c r="D2" s="117" t="s">
        <v>38</v>
      </c>
      <c r="E2" s="123" t="s">
        <v>36</v>
      </c>
      <c r="F2" s="124"/>
      <c r="G2" s="124"/>
      <c r="H2" s="124"/>
      <c r="I2" s="124"/>
      <c r="J2" s="124"/>
      <c r="K2" s="124"/>
      <c r="L2" s="124"/>
      <c r="M2" s="124"/>
      <c r="N2" s="117" t="s">
        <v>47</v>
      </c>
      <c r="O2" s="117" t="s">
        <v>48</v>
      </c>
      <c r="P2" s="117" t="s">
        <v>99</v>
      </c>
      <c r="Q2" s="117" t="s">
        <v>49</v>
      </c>
      <c r="R2" s="117" t="s">
        <v>50</v>
      </c>
      <c r="S2" s="117" t="s">
        <v>51</v>
      </c>
      <c r="T2" s="117" t="s">
        <v>52</v>
      </c>
      <c r="U2" s="117" t="s">
        <v>53</v>
      </c>
      <c r="V2" s="117" t="s">
        <v>54</v>
      </c>
      <c r="W2" s="117" t="s">
        <v>55</v>
      </c>
      <c r="X2" s="117" t="s">
        <v>56</v>
      </c>
      <c r="Y2" s="117" t="s">
        <v>57</v>
      </c>
      <c r="Z2" s="117" t="s">
        <v>58</v>
      </c>
      <c r="AA2" s="117" t="s">
        <v>59</v>
      </c>
      <c r="AB2" s="117" t="s">
        <v>60</v>
      </c>
      <c r="AC2" s="117" t="s">
        <v>61</v>
      </c>
      <c r="AD2" s="117" t="s">
        <v>62</v>
      </c>
      <c r="AE2" s="117" t="s">
        <v>63</v>
      </c>
      <c r="AF2" s="117" t="s">
        <v>64</v>
      </c>
      <c r="AG2" s="123" t="s">
        <v>2</v>
      </c>
      <c r="AH2" s="124"/>
      <c r="AI2" s="124"/>
      <c r="AJ2" s="124"/>
      <c r="AK2" s="117" t="s">
        <v>69</v>
      </c>
      <c r="AL2" s="117" t="s">
        <v>70</v>
      </c>
      <c r="AM2" s="126" t="s">
        <v>71</v>
      </c>
    </row>
    <row r="3" spans="1:39" ht="48.75" thickBot="1" x14ac:dyDescent="0.3">
      <c r="A3" s="120"/>
      <c r="B3" s="122"/>
      <c r="C3" s="118"/>
      <c r="D3" s="118"/>
      <c r="E3" s="9" t="s">
        <v>39</v>
      </c>
      <c r="F3" s="9" t="s">
        <v>40</v>
      </c>
      <c r="G3" s="9" t="s">
        <v>41</v>
      </c>
      <c r="H3" s="9" t="s">
        <v>79</v>
      </c>
      <c r="I3" s="9" t="s">
        <v>42</v>
      </c>
      <c r="J3" s="9" t="s">
        <v>43</v>
      </c>
      <c r="K3" s="9" t="s">
        <v>44</v>
      </c>
      <c r="L3" s="9" t="s">
        <v>45</v>
      </c>
      <c r="M3" s="9" t="s">
        <v>46</v>
      </c>
      <c r="N3" s="118"/>
      <c r="O3" s="125"/>
      <c r="P3" s="125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9" t="s">
        <v>65</v>
      </c>
      <c r="AH3" s="9" t="s">
        <v>66</v>
      </c>
      <c r="AI3" s="9" t="s">
        <v>67</v>
      </c>
      <c r="AJ3" s="9" t="s">
        <v>68</v>
      </c>
      <c r="AK3" s="118"/>
      <c r="AL3" s="125"/>
      <c r="AM3" s="127"/>
    </row>
    <row r="4" spans="1:39" ht="18" customHeight="1" x14ac:dyDescent="0.25">
      <c r="A4" s="32">
        <v>1</v>
      </c>
      <c r="B4" s="33" t="s">
        <v>80</v>
      </c>
      <c r="C4" s="36"/>
      <c r="D4" s="78">
        <f>SUM(E4:M4)</f>
        <v>52658</v>
      </c>
      <c r="E4" s="36">
        <v>52500</v>
      </c>
      <c r="F4" s="36"/>
      <c r="G4" s="36">
        <v>40</v>
      </c>
      <c r="H4" s="36"/>
      <c r="I4" s="36"/>
      <c r="J4" s="36"/>
      <c r="K4" s="36"/>
      <c r="L4" s="36">
        <v>21</v>
      </c>
      <c r="M4" s="36">
        <v>97</v>
      </c>
      <c r="N4" s="36"/>
      <c r="O4" s="36"/>
      <c r="P4" s="78">
        <f>SUM(Q4:AD4)</f>
        <v>688</v>
      </c>
      <c r="Q4" s="36"/>
      <c r="R4" s="36"/>
      <c r="S4" s="36"/>
      <c r="T4" s="36"/>
      <c r="U4" s="36"/>
      <c r="V4" s="36">
        <v>103</v>
      </c>
      <c r="W4" s="36"/>
      <c r="X4" s="36">
        <v>449</v>
      </c>
      <c r="Y4" s="36"/>
      <c r="Z4" s="36">
        <v>37</v>
      </c>
      <c r="AA4" s="36">
        <v>64</v>
      </c>
      <c r="AB4" s="36"/>
      <c r="AC4" s="36"/>
      <c r="AD4" s="36">
        <v>35</v>
      </c>
      <c r="AE4" s="36"/>
      <c r="AF4" s="78">
        <f>SUM(AG4:AJ4)</f>
        <v>1981</v>
      </c>
      <c r="AG4" s="36">
        <v>1196</v>
      </c>
      <c r="AH4" s="36">
        <v>599</v>
      </c>
      <c r="AI4" s="36">
        <v>186</v>
      </c>
      <c r="AJ4" s="36"/>
      <c r="AK4" s="79">
        <f>C4+D4+N4+O4+P4+AE4+AF4</f>
        <v>55327</v>
      </c>
      <c r="AL4" s="80">
        <f>Príjmy!S4</f>
        <v>54015</v>
      </c>
      <c r="AM4" s="81">
        <f>AL4-AK4</f>
        <v>-1312</v>
      </c>
    </row>
    <row r="5" spans="1:39" ht="18" customHeight="1" x14ac:dyDescent="0.25">
      <c r="A5" s="3">
        <v>2</v>
      </c>
      <c r="B5" s="27" t="s">
        <v>81</v>
      </c>
      <c r="C5" s="43"/>
      <c r="D5" s="82">
        <f t="shared" ref="D5:D22" si="0">SUM(E5:M5)</f>
        <v>650</v>
      </c>
      <c r="E5" s="43"/>
      <c r="F5" s="43"/>
      <c r="G5" s="43">
        <v>63</v>
      </c>
      <c r="H5" s="43">
        <v>113</v>
      </c>
      <c r="I5" s="43">
        <v>68</v>
      </c>
      <c r="J5" s="43"/>
      <c r="K5" s="43"/>
      <c r="L5" s="43">
        <v>90</v>
      </c>
      <c r="M5" s="43">
        <v>316</v>
      </c>
      <c r="N5" s="43"/>
      <c r="O5" s="43"/>
      <c r="P5" s="82">
        <f t="shared" ref="P5:P22" si="1">SUM(Q5:AD5)</f>
        <v>2956</v>
      </c>
      <c r="Q5" s="43">
        <v>54</v>
      </c>
      <c r="R5" s="43"/>
      <c r="S5" s="43">
        <v>220</v>
      </c>
      <c r="T5" s="43"/>
      <c r="U5" s="43"/>
      <c r="V5" s="43">
        <v>196</v>
      </c>
      <c r="W5" s="43">
        <v>116</v>
      </c>
      <c r="X5" s="43">
        <v>2212</v>
      </c>
      <c r="Y5" s="43">
        <v>31</v>
      </c>
      <c r="Z5" s="43">
        <v>51</v>
      </c>
      <c r="AA5" s="43">
        <v>12</v>
      </c>
      <c r="AB5" s="43"/>
      <c r="AC5" s="43"/>
      <c r="AD5" s="43">
        <v>64</v>
      </c>
      <c r="AE5" s="43"/>
      <c r="AF5" s="82">
        <f t="shared" ref="AF5:AF22" si="2">SUM(AG5:AJ5)</f>
        <v>2348</v>
      </c>
      <c r="AG5" s="43">
        <v>1746</v>
      </c>
      <c r="AH5" s="43"/>
      <c r="AI5" s="43">
        <v>602</v>
      </c>
      <c r="AJ5" s="43"/>
      <c r="AK5" s="83">
        <f t="shared" ref="AK5:AK22" si="3">C5+D5+N5+O5+P5+AE5+AF5</f>
        <v>5954</v>
      </c>
      <c r="AL5" s="80">
        <f>Príjmy!S5</f>
        <v>4384</v>
      </c>
      <c r="AM5" s="84">
        <f t="shared" ref="AM5:AM22" si="4">AL5-AK5</f>
        <v>-1570</v>
      </c>
    </row>
    <row r="6" spans="1:39" ht="18" customHeight="1" x14ac:dyDescent="0.25">
      <c r="A6" s="3">
        <v>3</v>
      </c>
      <c r="B6" s="27" t="s">
        <v>82</v>
      </c>
      <c r="C6" s="43"/>
      <c r="D6" s="82">
        <f t="shared" si="0"/>
        <v>4705</v>
      </c>
      <c r="E6" s="43">
        <v>572</v>
      </c>
      <c r="F6" s="43">
        <v>2610</v>
      </c>
      <c r="G6" s="43">
        <v>178</v>
      </c>
      <c r="H6" s="43">
        <v>254</v>
      </c>
      <c r="I6" s="43">
        <v>511</v>
      </c>
      <c r="J6" s="43"/>
      <c r="K6" s="43"/>
      <c r="L6" s="43">
        <v>139</v>
      </c>
      <c r="M6" s="43">
        <v>441</v>
      </c>
      <c r="N6" s="43">
        <v>3637</v>
      </c>
      <c r="O6" s="43">
        <v>2041</v>
      </c>
      <c r="P6" s="82">
        <f t="shared" si="1"/>
        <v>8006</v>
      </c>
      <c r="Q6" s="43"/>
      <c r="R6" s="43"/>
      <c r="S6" s="43">
        <v>136</v>
      </c>
      <c r="T6" s="43">
        <v>65</v>
      </c>
      <c r="U6" s="43">
        <v>391</v>
      </c>
      <c r="V6" s="43">
        <v>748</v>
      </c>
      <c r="W6" s="43">
        <v>14</v>
      </c>
      <c r="X6" s="43">
        <v>1022</v>
      </c>
      <c r="Y6" s="43">
        <v>1755</v>
      </c>
      <c r="Z6" s="43">
        <v>1797</v>
      </c>
      <c r="AA6" s="43">
        <v>2004</v>
      </c>
      <c r="AB6" s="43"/>
      <c r="AC6" s="43"/>
      <c r="AD6" s="43">
        <v>74</v>
      </c>
      <c r="AE6" s="43"/>
      <c r="AF6" s="82">
        <f t="shared" si="2"/>
        <v>5637</v>
      </c>
      <c r="AG6" s="43">
        <v>3312</v>
      </c>
      <c r="AH6" s="43">
        <v>50</v>
      </c>
      <c r="AI6" s="43">
        <v>2275</v>
      </c>
      <c r="AJ6" s="43"/>
      <c r="AK6" s="83">
        <f t="shared" si="3"/>
        <v>24026</v>
      </c>
      <c r="AL6" s="80">
        <f>Príjmy!S6</f>
        <v>15775</v>
      </c>
      <c r="AM6" s="84">
        <f t="shared" si="4"/>
        <v>-8251</v>
      </c>
    </row>
    <row r="7" spans="1:39" ht="18" customHeight="1" x14ac:dyDescent="0.25">
      <c r="A7" s="3">
        <v>4</v>
      </c>
      <c r="B7" s="27" t="s">
        <v>83</v>
      </c>
      <c r="C7" s="43"/>
      <c r="D7" s="82">
        <f t="shared" si="0"/>
        <v>129</v>
      </c>
      <c r="E7" s="43">
        <v>29</v>
      </c>
      <c r="F7" s="43"/>
      <c r="G7" s="43">
        <v>30</v>
      </c>
      <c r="H7" s="43"/>
      <c r="I7" s="43"/>
      <c r="J7" s="43"/>
      <c r="K7" s="43"/>
      <c r="L7" s="43">
        <v>6</v>
      </c>
      <c r="M7" s="43">
        <v>64</v>
      </c>
      <c r="N7" s="43"/>
      <c r="O7" s="43"/>
      <c r="P7" s="82">
        <f t="shared" si="1"/>
        <v>846</v>
      </c>
      <c r="Q7" s="43"/>
      <c r="R7" s="43"/>
      <c r="S7" s="43">
        <v>24</v>
      </c>
      <c r="T7" s="43"/>
      <c r="U7" s="43"/>
      <c r="V7" s="43">
        <v>20</v>
      </c>
      <c r="W7" s="43"/>
      <c r="X7" s="43">
        <v>391</v>
      </c>
      <c r="Y7" s="43"/>
      <c r="Z7" s="43">
        <v>252</v>
      </c>
      <c r="AA7" s="43"/>
      <c r="AB7" s="43"/>
      <c r="AC7" s="43"/>
      <c r="AD7" s="43">
        <v>159</v>
      </c>
      <c r="AE7" s="43"/>
      <c r="AF7" s="82">
        <f t="shared" si="2"/>
        <v>456</v>
      </c>
      <c r="AG7" s="43">
        <v>382</v>
      </c>
      <c r="AH7" s="43">
        <v>30</v>
      </c>
      <c r="AI7" s="43">
        <v>44</v>
      </c>
      <c r="AJ7" s="43"/>
      <c r="AK7" s="83">
        <f t="shared" si="3"/>
        <v>1431</v>
      </c>
      <c r="AL7" s="80">
        <f>Príjmy!S7</f>
        <v>4451</v>
      </c>
      <c r="AM7" s="84">
        <f t="shared" si="4"/>
        <v>3020</v>
      </c>
    </row>
    <row r="8" spans="1:39" ht="18" customHeight="1" x14ac:dyDescent="0.25">
      <c r="A8" s="3">
        <v>5</v>
      </c>
      <c r="B8" s="27" t="s">
        <v>84</v>
      </c>
      <c r="C8" s="43">
        <v>227</v>
      </c>
      <c r="D8" s="82">
        <f t="shared" si="0"/>
        <v>2188</v>
      </c>
      <c r="E8" s="43"/>
      <c r="F8" s="43"/>
      <c r="G8" s="43">
        <v>514</v>
      </c>
      <c r="H8" s="43"/>
      <c r="I8" s="43">
        <v>515</v>
      </c>
      <c r="J8" s="43"/>
      <c r="K8" s="43">
        <v>119</v>
      </c>
      <c r="L8" s="43">
        <v>612</v>
      </c>
      <c r="M8" s="43">
        <v>428</v>
      </c>
      <c r="N8" s="43"/>
      <c r="O8" s="43"/>
      <c r="P8" s="82">
        <f t="shared" si="1"/>
        <v>5922</v>
      </c>
      <c r="Q8" s="43">
        <v>588</v>
      </c>
      <c r="R8" s="43"/>
      <c r="S8" s="43">
        <v>161</v>
      </c>
      <c r="T8" s="43">
        <v>40</v>
      </c>
      <c r="U8" s="43"/>
      <c r="V8" s="43">
        <v>317</v>
      </c>
      <c r="W8" s="43">
        <v>304</v>
      </c>
      <c r="X8" s="43">
        <v>1938</v>
      </c>
      <c r="Y8" s="43">
        <v>2047</v>
      </c>
      <c r="Z8" s="43">
        <v>337</v>
      </c>
      <c r="AA8" s="43"/>
      <c r="AB8" s="43"/>
      <c r="AC8" s="43"/>
      <c r="AD8" s="43">
        <v>190</v>
      </c>
      <c r="AE8" s="43"/>
      <c r="AF8" s="82">
        <f t="shared" si="2"/>
        <v>2491</v>
      </c>
      <c r="AG8" s="43">
        <v>2491</v>
      </c>
      <c r="AH8" s="43"/>
      <c r="AI8" s="43"/>
      <c r="AJ8" s="43"/>
      <c r="AK8" s="83">
        <f t="shared" si="3"/>
        <v>10828</v>
      </c>
      <c r="AL8" s="80">
        <f>Príjmy!S8</f>
        <v>10363</v>
      </c>
      <c r="AM8" s="84">
        <f t="shared" si="4"/>
        <v>-465</v>
      </c>
    </row>
    <row r="9" spans="1:39" ht="18" customHeight="1" x14ac:dyDescent="0.25">
      <c r="A9" s="3">
        <v>6</v>
      </c>
      <c r="B9" s="27" t="s">
        <v>85</v>
      </c>
      <c r="C9" s="43"/>
      <c r="D9" s="82">
        <f t="shared" si="0"/>
        <v>32896</v>
      </c>
      <c r="E9" s="43">
        <v>27261</v>
      </c>
      <c r="F9" s="43">
        <v>3687</v>
      </c>
      <c r="G9" s="43"/>
      <c r="H9" s="43">
        <v>96</v>
      </c>
      <c r="I9" s="43">
        <v>213</v>
      </c>
      <c r="J9" s="43"/>
      <c r="K9" s="43"/>
      <c r="L9" s="43">
        <v>769</v>
      </c>
      <c r="M9" s="43">
        <v>870</v>
      </c>
      <c r="N9" s="43"/>
      <c r="O9" s="43"/>
      <c r="P9" s="82">
        <f t="shared" si="1"/>
        <v>7827</v>
      </c>
      <c r="Q9" s="43">
        <v>143</v>
      </c>
      <c r="R9" s="43"/>
      <c r="S9" s="43">
        <v>244</v>
      </c>
      <c r="T9" s="43">
        <v>12</v>
      </c>
      <c r="U9" s="43">
        <v>701</v>
      </c>
      <c r="V9" s="43">
        <v>100</v>
      </c>
      <c r="W9" s="43">
        <v>210</v>
      </c>
      <c r="X9" s="43">
        <v>4300</v>
      </c>
      <c r="Y9" s="43"/>
      <c r="Z9" s="43">
        <v>1784</v>
      </c>
      <c r="AA9" s="43">
        <v>264</v>
      </c>
      <c r="AB9" s="43"/>
      <c r="AC9" s="43"/>
      <c r="AD9" s="43">
        <v>69</v>
      </c>
      <c r="AE9" s="43"/>
      <c r="AF9" s="82">
        <f t="shared" si="2"/>
        <v>650</v>
      </c>
      <c r="AG9" s="43">
        <v>524</v>
      </c>
      <c r="AH9" s="43">
        <v>126</v>
      </c>
      <c r="AI9" s="43"/>
      <c r="AJ9" s="43"/>
      <c r="AK9" s="83">
        <f t="shared" si="3"/>
        <v>41373</v>
      </c>
      <c r="AL9" s="80">
        <f>Príjmy!S9</f>
        <v>41461</v>
      </c>
      <c r="AM9" s="84">
        <f t="shared" si="4"/>
        <v>88</v>
      </c>
    </row>
    <row r="10" spans="1:39" ht="18" customHeight="1" x14ac:dyDescent="0.25">
      <c r="A10" s="3">
        <v>7</v>
      </c>
      <c r="B10" s="27" t="s">
        <v>86</v>
      </c>
      <c r="C10" s="43"/>
      <c r="D10" s="82">
        <f t="shared" si="0"/>
        <v>10633</v>
      </c>
      <c r="E10" s="43">
        <v>10500</v>
      </c>
      <c r="F10" s="43"/>
      <c r="G10" s="43">
        <v>70</v>
      </c>
      <c r="H10" s="43"/>
      <c r="I10" s="43"/>
      <c r="J10" s="43"/>
      <c r="K10" s="43"/>
      <c r="L10" s="43">
        <v>21</v>
      </c>
      <c r="M10" s="43">
        <v>42</v>
      </c>
      <c r="N10" s="43"/>
      <c r="O10" s="43"/>
      <c r="P10" s="82">
        <f t="shared" si="1"/>
        <v>668</v>
      </c>
      <c r="Q10" s="43"/>
      <c r="R10" s="43"/>
      <c r="S10" s="43"/>
      <c r="T10" s="43"/>
      <c r="U10" s="43"/>
      <c r="V10" s="43">
        <v>16</v>
      </c>
      <c r="W10" s="43"/>
      <c r="X10" s="43">
        <v>473</v>
      </c>
      <c r="Y10" s="43"/>
      <c r="Z10" s="43">
        <v>147</v>
      </c>
      <c r="AA10" s="43"/>
      <c r="AB10" s="43"/>
      <c r="AC10" s="43"/>
      <c r="AD10" s="43">
        <v>32</v>
      </c>
      <c r="AE10" s="43"/>
      <c r="AF10" s="82">
        <f t="shared" si="2"/>
        <v>2110</v>
      </c>
      <c r="AG10" s="43">
        <v>1033</v>
      </c>
      <c r="AH10" s="43">
        <v>802</v>
      </c>
      <c r="AI10" s="43">
        <v>275</v>
      </c>
      <c r="AJ10" s="43"/>
      <c r="AK10" s="83">
        <f t="shared" si="3"/>
        <v>13411</v>
      </c>
      <c r="AL10" s="80">
        <f>Príjmy!S10</f>
        <v>14265</v>
      </c>
      <c r="AM10" s="84">
        <f t="shared" si="4"/>
        <v>854</v>
      </c>
    </row>
    <row r="11" spans="1:39" ht="18" customHeight="1" x14ac:dyDescent="0.25">
      <c r="A11" s="3">
        <v>8</v>
      </c>
      <c r="B11" s="27" t="s">
        <v>87</v>
      </c>
      <c r="C11" s="43"/>
      <c r="D11" s="82">
        <f t="shared" si="0"/>
        <v>1840</v>
      </c>
      <c r="E11" s="43">
        <v>604</v>
      </c>
      <c r="F11" s="43"/>
      <c r="G11" s="43">
        <v>407</v>
      </c>
      <c r="H11" s="43">
        <v>115</v>
      </c>
      <c r="I11" s="43">
        <v>368</v>
      </c>
      <c r="J11" s="43">
        <v>84</v>
      </c>
      <c r="K11" s="43">
        <v>165</v>
      </c>
      <c r="L11" s="43"/>
      <c r="M11" s="43">
        <v>97</v>
      </c>
      <c r="N11" s="43"/>
      <c r="O11" s="43"/>
      <c r="P11" s="82">
        <f t="shared" si="1"/>
        <v>8581</v>
      </c>
      <c r="Q11" s="43">
        <v>1168</v>
      </c>
      <c r="R11" s="43"/>
      <c r="S11" s="43">
        <v>19</v>
      </c>
      <c r="T11" s="43">
        <v>7</v>
      </c>
      <c r="U11" s="43">
        <v>7</v>
      </c>
      <c r="V11" s="43">
        <v>606</v>
      </c>
      <c r="W11" s="43">
        <v>452</v>
      </c>
      <c r="X11" s="43">
        <v>3502</v>
      </c>
      <c r="Y11" s="43">
        <v>270</v>
      </c>
      <c r="Z11" s="43">
        <v>2434</v>
      </c>
      <c r="AA11" s="43">
        <v>19</v>
      </c>
      <c r="AB11" s="43"/>
      <c r="AC11" s="43"/>
      <c r="AD11" s="43">
        <v>97</v>
      </c>
      <c r="AE11" s="43"/>
      <c r="AF11" s="82">
        <f t="shared" si="2"/>
        <v>9135</v>
      </c>
      <c r="AG11" s="43">
        <v>8235</v>
      </c>
      <c r="AH11" s="43">
        <v>820</v>
      </c>
      <c r="AI11" s="43">
        <v>80</v>
      </c>
      <c r="AJ11" s="43"/>
      <c r="AK11" s="83">
        <f t="shared" si="3"/>
        <v>19556</v>
      </c>
      <c r="AL11" s="80">
        <f>Príjmy!S11</f>
        <v>23206</v>
      </c>
      <c r="AM11" s="84">
        <f t="shared" si="4"/>
        <v>3650</v>
      </c>
    </row>
    <row r="12" spans="1:39" ht="18" customHeight="1" x14ac:dyDescent="0.25">
      <c r="A12" s="3">
        <v>9</v>
      </c>
      <c r="B12" s="27" t="s">
        <v>88</v>
      </c>
      <c r="C12" s="43">
        <v>225</v>
      </c>
      <c r="D12" s="82">
        <f t="shared" si="0"/>
        <v>4136</v>
      </c>
      <c r="E12" s="43"/>
      <c r="F12" s="43">
        <v>3085</v>
      </c>
      <c r="G12" s="43"/>
      <c r="H12" s="43"/>
      <c r="I12" s="43">
        <v>371</v>
      </c>
      <c r="J12" s="43"/>
      <c r="K12" s="43"/>
      <c r="L12" s="43">
        <v>270</v>
      </c>
      <c r="M12" s="43">
        <v>410</v>
      </c>
      <c r="N12" s="43"/>
      <c r="O12" s="43"/>
      <c r="P12" s="82">
        <f t="shared" si="1"/>
        <v>4339</v>
      </c>
      <c r="Q12" s="43">
        <v>338</v>
      </c>
      <c r="R12" s="43"/>
      <c r="S12" s="43"/>
      <c r="T12" s="43"/>
      <c r="U12" s="43">
        <v>22</v>
      </c>
      <c r="V12" s="43">
        <v>178</v>
      </c>
      <c r="W12" s="43">
        <v>338</v>
      </c>
      <c r="X12" s="43">
        <v>1365</v>
      </c>
      <c r="Y12" s="43">
        <v>1464</v>
      </c>
      <c r="Z12" s="43">
        <v>467</v>
      </c>
      <c r="AA12" s="43"/>
      <c r="AB12" s="43"/>
      <c r="AC12" s="43"/>
      <c r="AD12" s="43">
        <v>167</v>
      </c>
      <c r="AE12" s="43"/>
      <c r="AF12" s="82">
        <f t="shared" si="2"/>
        <v>3372</v>
      </c>
      <c r="AG12" s="43">
        <v>2601</v>
      </c>
      <c r="AH12" s="43"/>
      <c r="AI12" s="43">
        <v>21</v>
      </c>
      <c r="AJ12" s="43">
        <v>750</v>
      </c>
      <c r="AK12" s="83">
        <f t="shared" si="3"/>
        <v>12072</v>
      </c>
      <c r="AL12" s="80">
        <f>Príjmy!S12</f>
        <v>20207</v>
      </c>
      <c r="AM12" s="84">
        <f t="shared" si="4"/>
        <v>8135</v>
      </c>
    </row>
    <row r="13" spans="1:39" ht="18" customHeight="1" x14ac:dyDescent="0.25">
      <c r="A13" s="3">
        <v>10</v>
      </c>
      <c r="B13" s="27" t="s">
        <v>89</v>
      </c>
      <c r="C13" s="43"/>
      <c r="D13" s="82">
        <f t="shared" si="0"/>
        <v>159</v>
      </c>
      <c r="E13" s="43"/>
      <c r="F13" s="43"/>
      <c r="G13" s="43">
        <v>9</v>
      </c>
      <c r="H13" s="43"/>
      <c r="I13" s="43">
        <v>22</v>
      </c>
      <c r="J13" s="43"/>
      <c r="K13" s="43"/>
      <c r="L13" s="43">
        <v>20</v>
      </c>
      <c r="M13" s="43">
        <v>108</v>
      </c>
      <c r="N13" s="43"/>
      <c r="O13" s="43"/>
      <c r="P13" s="82">
        <f t="shared" si="1"/>
        <v>1475</v>
      </c>
      <c r="Q13" s="43">
        <v>82</v>
      </c>
      <c r="R13" s="43"/>
      <c r="S13" s="43">
        <v>187</v>
      </c>
      <c r="T13" s="43"/>
      <c r="U13" s="43"/>
      <c r="V13" s="43">
        <v>22</v>
      </c>
      <c r="W13" s="43"/>
      <c r="X13" s="43">
        <v>539</v>
      </c>
      <c r="Y13" s="43"/>
      <c r="Z13" s="43">
        <v>51</v>
      </c>
      <c r="AA13" s="43">
        <v>460</v>
      </c>
      <c r="AB13" s="43"/>
      <c r="AC13" s="43"/>
      <c r="AD13" s="43">
        <v>134</v>
      </c>
      <c r="AE13" s="43"/>
      <c r="AF13" s="82">
        <f t="shared" si="2"/>
        <v>3235</v>
      </c>
      <c r="AG13" s="43">
        <v>914</v>
      </c>
      <c r="AH13" s="43"/>
      <c r="AI13" s="43">
        <v>2321</v>
      </c>
      <c r="AJ13" s="43"/>
      <c r="AK13" s="83">
        <f t="shared" si="3"/>
        <v>4869</v>
      </c>
      <c r="AL13" s="80">
        <f>Príjmy!S13</f>
        <v>3973</v>
      </c>
      <c r="AM13" s="84">
        <f t="shared" si="4"/>
        <v>-896</v>
      </c>
    </row>
    <row r="14" spans="1:39" ht="18" customHeight="1" x14ac:dyDescent="0.25">
      <c r="A14" s="3">
        <v>11</v>
      </c>
      <c r="B14" s="27" t="s">
        <v>90</v>
      </c>
      <c r="C14" s="43"/>
      <c r="D14" s="82">
        <f t="shared" si="0"/>
        <v>343</v>
      </c>
      <c r="E14" s="43"/>
      <c r="F14" s="43"/>
      <c r="G14" s="43">
        <v>110</v>
      </c>
      <c r="H14" s="43">
        <v>32</v>
      </c>
      <c r="I14" s="43"/>
      <c r="J14" s="43"/>
      <c r="K14" s="43"/>
      <c r="L14" s="43">
        <v>32</v>
      </c>
      <c r="M14" s="43">
        <v>169</v>
      </c>
      <c r="N14" s="43"/>
      <c r="O14" s="43"/>
      <c r="P14" s="82">
        <f t="shared" si="1"/>
        <v>439</v>
      </c>
      <c r="Q14" s="43">
        <v>205</v>
      </c>
      <c r="R14" s="43"/>
      <c r="S14" s="43">
        <v>34</v>
      </c>
      <c r="T14" s="43">
        <v>12</v>
      </c>
      <c r="U14" s="43"/>
      <c r="V14" s="43"/>
      <c r="W14" s="43"/>
      <c r="X14" s="43">
        <v>122</v>
      </c>
      <c r="Y14" s="43"/>
      <c r="Z14" s="43"/>
      <c r="AA14" s="43">
        <v>37</v>
      </c>
      <c r="AB14" s="43"/>
      <c r="AC14" s="43"/>
      <c r="AD14" s="43">
        <v>29</v>
      </c>
      <c r="AE14" s="43"/>
      <c r="AF14" s="82">
        <f t="shared" si="2"/>
        <v>234</v>
      </c>
      <c r="AG14" s="43">
        <v>163</v>
      </c>
      <c r="AH14" s="43">
        <v>71</v>
      </c>
      <c r="AI14" s="43"/>
      <c r="AJ14" s="43"/>
      <c r="AK14" s="83">
        <f t="shared" si="3"/>
        <v>1016</v>
      </c>
      <c r="AL14" s="80">
        <f>Príjmy!S14</f>
        <v>5074</v>
      </c>
      <c r="AM14" s="84">
        <f t="shared" si="4"/>
        <v>4058</v>
      </c>
    </row>
    <row r="15" spans="1:39" ht="18" customHeight="1" x14ac:dyDescent="0.25">
      <c r="A15" s="3">
        <v>12</v>
      </c>
      <c r="B15" s="27" t="s">
        <v>91</v>
      </c>
      <c r="C15" s="43">
        <v>126</v>
      </c>
      <c r="D15" s="82">
        <f t="shared" si="0"/>
        <v>620</v>
      </c>
      <c r="E15" s="43"/>
      <c r="F15" s="43"/>
      <c r="G15" s="43">
        <v>110</v>
      </c>
      <c r="H15" s="43"/>
      <c r="I15" s="43"/>
      <c r="J15" s="43"/>
      <c r="K15" s="43"/>
      <c r="L15" s="43">
        <v>130</v>
      </c>
      <c r="M15" s="43">
        <v>380</v>
      </c>
      <c r="N15" s="43"/>
      <c r="O15" s="43"/>
      <c r="P15" s="82">
        <f t="shared" si="1"/>
        <v>408</v>
      </c>
      <c r="Q15" s="43"/>
      <c r="R15" s="43">
        <v>2</v>
      </c>
      <c r="S15" s="43">
        <v>9</v>
      </c>
      <c r="T15" s="43"/>
      <c r="U15" s="43"/>
      <c r="V15" s="43"/>
      <c r="W15" s="43"/>
      <c r="X15" s="43">
        <v>126</v>
      </c>
      <c r="Y15" s="43"/>
      <c r="Z15" s="43">
        <v>185</v>
      </c>
      <c r="AA15" s="43">
        <v>13</v>
      </c>
      <c r="AB15" s="43"/>
      <c r="AC15" s="43"/>
      <c r="AD15" s="43">
        <v>73</v>
      </c>
      <c r="AE15" s="43"/>
      <c r="AF15" s="82">
        <f t="shared" si="2"/>
        <v>827</v>
      </c>
      <c r="AG15" s="43">
        <v>827</v>
      </c>
      <c r="AH15" s="43"/>
      <c r="AI15" s="43"/>
      <c r="AJ15" s="43"/>
      <c r="AK15" s="83">
        <f t="shared" si="3"/>
        <v>1981</v>
      </c>
      <c r="AL15" s="80">
        <f>Príjmy!S15</f>
        <v>2927</v>
      </c>
      <c r="AM15" s="84">
        <f t="shared" si="4"/>
        <v>946</v>
      </c>
    </row>
    <row r="16" spans="1:39" ht="18" customHeight="1" x14ac:dyDescent="0.25">
      <c r="A16" s="3">
        <v>13</v>
      </c>
      <c r="B16" s="27" t="s">
        <v>92</v>
      </c>
      <c r="C16" s="43">
        <v>0</v>
      </c>
      <c r="D16" s="82">
        <f t="shared" si="0"/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82">
        <f t="shared" si="1"/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82">
        <f t="shared" si="2"/>
        <v>0</v>
      </c>
      <c r="AG16" s="43">
        <v>0</v>
      </c>
      <c r="AH16" s="43">
        <v>0</v>
      </c>
      <c r="AI16" s="43">
        <v>0</v>
      </c>
      <c r="AJ16" s="43">
        <v>0</v>
      </c>
      <c r="AK16" s="83">
        <f t="shared" si="3"/>
        <v>0</v>
      </c>
      <c r="AL16" s="80">
        <f>Príjmy!S16</f>
        <v>0</v>
      </c>
      <c r="AM16" s="84">
        <f t="shared" si="4"/>
        <v>0</v>
      </c>
    </row>
    <row r="17" spans="1:39" ht="18" customHeight="1" x14ac:dyDescent="0.25">
      <c r="A17" s="3">
        <v>14</v>
      </c>
      <c r="B17" s="27" t="s">
        <v>93</v>
      </c>
      <c r="C17" s="43"/>
      <c r="D17" s="82">
        <f t="shared" si="0"/>
        <v>663</v>
      </c>
      <c r="E17" s="43">
        <v>290</v>
      </c>
      <c r="F17" s="43"/>
      <c r="G17" s="43"/>
      <c r="H17" s="43">
        <v>56</v>
      </c>
      <c r="I17" s="43">
        <v>178</v>
      </c>
      <c r="J17" s="43"/>
      <c r="K17" s="43"/>
      <c r="L17" s="43">
        <v>29</v>
      </c>
      <c r="M17" s="43">
        <v>110</v>
      </c>
      <c r="N17" s="43"/>
      <c r="O17" s="43"/>
      <c r="P17" s="82">
        <f t="shared" si="1"/>
        <v>2442</v>
      </c>
      <c r="Q17" s="43">
        <v>198</v>
      </c>
      <c r="R17" s="43"/>
      <c r="S17" s="43"/>
      <c r="T17" s="43"/>
      <c r="U17" s="43"/>
      <c r="V17" s="43">
        <v>241</v>
      </c>
      <c r="W17" s="43">
        <v>7</v>
      </c>
      <c r="X17" s="43">
        <v>1256</v>
      </c>
      <c r="Y17" s="43">
        <v>300</v>
      </c>
      <c r="Z17" s="43">
        <v>347</v>
      </c>
      <c r="AA17" s="43"/>
      <c r="AB17" s="43"/>
      <c r="AC17" s="43"/>
      <c r="AD17" s="43">
        <v>93</v>
      </c>
      <c r="AE17" s="43"/>
      <c r="AF17" s="82">
        <f t="shared" si="2"/>
        <v>1712</v>
      </c>
      <c r="AG17" s="43">
        <v>1612</v>
      </c>
      <c r="AH17" s="43"/>
      <c r="AI17" s="43">
        <v>100</v>
      </c>
      <c r="AJ17" s="43"/>
      <c r="AK17" s="83">
        <f t="shared" si="3"/>
        <v>4817</v>
      </c>
      <c r="AL17" s="80">
        <f>Príjmy!S17</f>
        <v>9372</v>
      </c>
      <c r="AM17" s="84">
        <f t="shared" si="4"/>
        <v>4555</v>
      </c>
    </row>
    <row r="18" spans="1:39" ht="18" customHeight="1" x14ac:dyDescent="0.25">
      <c r="A18" s="3">
        <v>15</v>
      </c>
      <c r="B18" s="27" t="s">
        <v>94</v>
      </c>
      <c r="C18" s="43"/>
      <c r="D18" s="82">
        <f t="shared" si="0"/>
        <v>40844</v>
      </c>
      <c r="E18" s="43">
        <v>34828</v>
      </c>
      <c r="F18" s="43"/>
      <c r="G18" s="43"/>
      <c r="H18" s="43"/>
      <c r="I18" s="43">
        <v>433</v>
      </c>
      <c r="J18" s="43">
        <v>51</v>
      </c>
      <c r="K18" s="43">
        <v>434</v>
      </c>
      <c r="L18" s="43">
        <v>458</v>
      </c>
      <c r="M18" s="43">
        <v>4640</v>
      </c>
      <c r="N18" s="43"/>
      <c r="O18" s="43"/>
      <c r="P18" s="82">
        <f t="shared" si="1"/>
        <v>5524</v>
      </c>
      <c r="Q18" s="43">
        <v>934</v>
      </c>
      <c r="R18" s="43">
        <v>84</v>
      </c>
      <c r="S18" s="43">
        <v>13</v>
      </c>
      <c r="T18" s="43"/>
      <c r="U18" s="43"/>
      <c r="V18" s="43"/>
      <c r="W18" s="43">
        <v>164</v>
      </c>
      <c r="X18" s="43">
        <v>1099</v>
      </c>
      <c r="Y18" s="43">
        <v>2205</v>
      </c>
      <c r="Z18" s="43">
        <v>222</v>
      </c>
      <c r="AA18" s="43">
        <v>694</v>
      </c>
      <c r="AB18" s="43"/>
      <c r="AC18" s="43"/>
      <c r="AD18" s="43">
        <v>109</v>
      </c>
      <c r="AE18" s="43"/>
      <c r="AF18" s="82">
        <f t="shared" si="2"/>
        <v>5337</v>
      </c>
      <c r="AG18" s="43">
        <v>5337</v>
      </c>
      <c r="AH18" s="43"/>
      <c r="AI18" s="43"/>
      <c r="AJ18" s="43"/>
      <c r="AK18" s="83">
        <f t="shared" si="3"/>
        <v>51705</v>
      </c>
      <c r="AL18" s="80">
        <f>Príjmy!S18</f>
        <v>19067</v>
      </c>
      <c r="AM18" s="84">
        <f t="shared" si="4"/>
        <v>-32638</v>
      </c>
    </row>
    <row r="19" spans="1:39" ht="18" customHeight="1" x14ac:dyDescent="0.25">
      <c r="A19" s="3">
        <v>16</v>
      </c>
      <c r="B19" s="27" t="s">
        <v>98</v>
      </c>
      <c r="C19" s="43"/>
      <c r="D19" s="82">
        <f t="shared" si="0"/>
        <v>16498</v>
      </c>
      <c r="E19" s="43">
        <v>16400</v>
      </c>
      <c r="F19" s="43"/>
      <c r="G19" s="43">
        <v>36</v>
      </c>
      <c r="H19" s="43"/>
      <c r="I19" s="43"/>
      <c r="J19" s="43"/>
      <c r="K19" s="43"/>
      <c r="L19" s="43">
        <v>8</v>
      </c>
      <c r="M19" s="43">
        <v>54</v>
      </c>
      <c r="N19" s="43"/>
      <c r="O19" s="43"/>
      <c r="P19" s="82">
        <f t="shared" si="1"/>
        <v>379</v>
      </c>
      <c r="Q19" s="43">
        <v>82</v>
      </c>
      <c r="R19" s="43">
        <v>2</v>
      </c>
      <c r="S19" s="43"/>
      <c r="T19" s="43"/>
      <c r="U19" s="43"/>
      <c r="V19" s="43"/>
      <c r="W19" s="43"/>
      <c r="X19" s="43">
        <v>73</v>
      </c>
      <c r="Y19" s="43"/>
      <c r="Z19" s="43">
        <v>117</v>
      </c>
      <c r="AA19" s="43"/>
      <c r="AB19" s="43"/>
      <c r="AC19" s="43"/>
      <c r="AD19" s="43">
        <v>105</v>
      </c>
      <c r="AE19" s="43"/>
      <c r="AF19" s="82">
        <f t="shared" si="2"/>
        <v>595</v>
      </c>
      <c r="AG19" s="43">
        <v>520</v>
      </c>
      <c r="AH19" s="43">
        <v>75</v>
      </c>
      <c r="AI19" s="43"/>
      <c r="AJ19" s="43"/>
      <c r="AK19" s="83">
        <f t="shared" si="3"/>
        <v>17472</v>
      </c>
      <c r="AL19" s="80">
        <f>Príjmy!S19</f>
        <v>4649</v>
      </c>
      <c r="AM19" s="84">
        <f t="shared" si="4"/>
        <v>-12823</v>
      </c>
    </row>
    <row r="20" spans="1:39" ht="18" customHeight="1" x14ac:dyDescent="0.25">
      <c r="A20" s="3">
        <v>17</v>
      </c>
      <c r="B20" s="27" t="s">
        <v>95</v>
      </c>
      <c r="C20" s="43"/>
      <c r="D20" s="82">
        <f t="shared" si="0"/>
        <v>29337</v>
      </c>
      <c r="E20" s="43">
        <v>548</v>
      </c>
      <c r="F20" s="43">
        <v>3000</v>
      </c>
      <c r="G20" s="43">
        <v>271</v>
      </c>
      <c r="H20" s="43"/>
      <c r="I20" s="43">
        <v>411</v>
      </c>
      <c r="J20" s="43"/>
      <c r="K20" s="43"/>
      <c r="L20" s="43">
        <v>661</v>
      </c>
      <c r="M20" s="43">
        <v>24446</v>
      </c>
      <c r="N20" s="43"/>
      <c r="O20" s="43"/>
      <c r="P20" s="82">
        <f t="shared" si="1"/>
        <v>7607</v>
      </c>
      <c r="Q20" s="43">
        <v>230</v>
      </c>
      <c r="R20" s="43">
        <v>66</v>
      </c>
      <c r="S20" s="43">
        <v>158</v>
      </c>
      <c r="T20" s="43">
        <v>19</v>
      </c>
      <c r="U20" s="43">
        <v>130</v>
      </c>
      <c r="V20" s="43">
        <v>3200</v>
      </c>
      <c r="W20" s="43">
        <v>55</v>
      </c>
      <c r="X20" s="43">
        <v>1721</v>
      </c>
      <c r="Y20" s="43">
        <v>1109</v>
      </c>
      <c r="Z20" s="43">
        <v>646</v>
      </c>
      <c r="AA20" s="43">
        <v>100</v>
      </c>
      <c r="AB20" s="43"/>
      <c r="AC20" s="43"/>
      <c r="AD20" s="43">
        <v>173</v>
      </c>
      <c r="AE20" s="43"/>
      <c r="AF20" s="82">
        <f t="shared" si="2"/>
        <v>3183</v>
      </c>
      <c r="AG20" s="43">
        <v>2699</v>
      </c>
      <c r="AH20" s="43"/>
      <c r="AI20" s="43">
        <v>484</v>
      </c>
      <c r="AJ20" s="43"/>
      <c r="AK20" s="83">
        <f t="shared" si="3"/>
        <v>40127</v>
      </c>
      <c r="AL20" s="80">
        <f>Príjmy!S20</f>
        <v>84517</v>
      </c>
      <c r="AM20" s="84">
        <f t="shared" si="4"/>
        <v>44390</v>
      </c>
    </row>
    <row r="21" spans="1:39" ht="18" customHeight="1" x14ac:dyDescent="0.25">
      <c r="A21" s="3">
        <v>18</v>
      </c>
      <c r="B21" s="27" t="s">
        <v>96</v>
      </c>
      <c r="C21" s="43"/>
      <c r="D21" s="82">
        <f t="shared" si="0"/>
        <v>53372</v>
      </c>
      <c r="E21" s="43">
        <v>43601</v>
      </c>
      <c r="F21" s="43"/>
      <c r="G21" s="43"/>
      <c r="H21" s="43">
        <v>1182</v>
      </c>
      <c r="I21" s="43">
        <v>306</v>
      </c>
      <c r="J21" s="43">
        <v>176</v>
      </c>
      <c r="K21" s="43">
        <v>508</v>
      </c>
      <c r="L21" s="43">
        <v>781</v>
      </c>
      <c r="M21" s="43">
        <v>6818</v>
      </c>
      <c r="N21" s="43"/>
      <c r="O21" s="43"/>
      <c r="P21" s="82">
        <f t="shared" si="1"/>
        <v>7499</v>
      </c>
      <c r="Q21" s="43">
        <v>404</v>
      </c>
      <c r="R21" s="43"/>
      <c r="S21" s="43">
        <v>120</v>
      </c>
      <c r="T21" s="43">
        <v>28</v>
      </c>
      <c r="U21" s="43">
        <v>184</v>
      </c>
      <c r="V21" s="43">
        <v>2008</v>
      </c>
      <c r="W21" s="43">
        <v>183</v>
      </c>
      <c r="X21" s="43">
        <v>1307</v>
      </c>
      <c r="Y21" s="43">
        <v>1510</v>
      </c>
      <c r="Z21" s="43">
        <v>1259</v>
      </c>
      <c r="AA21" s="43">
        <v>431</v>
      </c>
      <c r="AB21" s="43"/>
      <c r="AC21" s="43"/>
      <c r="AD21" s="43">
        <v>65</v>
      </c>
      <c r="AE21" s="43"/>
      <c r="AF21" s="82">
        <f t="shared" si="2"/>
        <v>4417</v>
      </c>
      <c r="AG21" s="43">
        <v>4272</v>
      </c>
      <c r="AH21" s="43">
        <v>100</v>
      </c>
      <c r="AI21" s="43">
        <v>45</v>
      </c>
      <c r="AJ21" s="43"/>
      <c r="AK21" s="83">
        <f t="shared" si="3"/>
        <v>65288</v>
      </c>
      <c r="AL21" s="80">
        <f>Príjmy!S21</f>
        <v>63735</v>
      </c>
      <c r="AM21" s="84">
        <f t="shared" si="4"/>
        <v>-1553</v>
      </c>
    </row>
    <row r="22" spans="1:39" ht="18" customHeight="1" thickBot="1" x14ac:dyDescent="0.3">
      <c r="A22" s="3">
        <v>19</v>
      </c>
      <c r="B22" s="31" t="s">
        <v>97</v>
      </c>
      <c r="C22" s="43"/>
      <c r="D22" s="82">
        <f t="shared" si="0"/>
        <v>9210</v>
      </c>
      <c r="E22" s="43"/>
      <c r="F22" s="43">
        <v>2797</v>
      </c>
      <c r="G22" s="43">
        <v>44</v>
      </c>
      <c r="H22" s="43"/>
      <c r="I22" s="43">
        <v>420</v>
      </c>
      <c r="J22" s="43">
        <v>47</v>
      </c>
      <c r="K22" s="43">
        <v>43</v>
      </c>
      <c r="L22" s="43">
        <v>360</v>
      </c>
      <c r="M22" s="43">
        <v>5499</v>
      </c>
      <c r="N22" s="43"/>
      <c r="O22" s="43"/>
      <c r="P22" s="82">
        <f t="shared" si="1"/>
        <v>13923</v>
      </c>
      <c r="Q22" s="43">
        <v>870</v>
      </c>
      <c r="R22" s="43"/>
      <c r="S22" s="43">
        <v>73</v>
      </c>
      <c r="T22" s="43">
        <v>37</v>
      </c>
      <c r="U22" s="43"/>
      <c r="V22" s="43">
        <v>8704</v>
      </c>
      <c r="W22" s="43">
        <v>172</v>
      </c>
      <c r="X22" s="43">
        <v>1839</v>
      </c>
      <c r="Y22" s="43">
        <v>1776</v>
      </c>
      <c r="Z22" s="43"/>
      <c r="AA22" s="43">
        <v>98</v>
      </c>
      <c r="AB22" s="43"/>
      <c r="AC22" s="43"/>
      <c r="AD22" s="43">
        <v>354</v>
      </c>
      <c r="AE22" s="43"/>
      <c r="AF22" s="82">
        <f t="shared" si="2"/>
        <v>27508</v>
      </c>
      <c r="AG22" s="43">
        <v>6390</v>
      </c>
      <c r="AH22" s="43">
        <v>130</v>
      </c>
      <c r="AI22" s="43">
        <v>6625</v>
      </c>
      <c r="AJ22" s="43">
        <v>14363</v>
      </c>
      <c r="AK22" s="83">
        <f t="shared" si="3"/>
        <v>50641</v>
      </c>
      <c r="AL22" s="80">
        <f>Príjmy!S22</f>
        <v>49578</v>
      </c>
      <c r="AM22" s="84">
        <f t="shared" si="4"/>
        <v>-1063</v>
      </c>
    </row>
    <row r="23" spans="1:39" s="49" customFormat="1" ht="20.100000000000001" customHeight="1" thickBot="1" x14ac:dyDescent="0.25">
      <c r="A23" s="85"/>
      <c r="B23" s="86" t="s">
        <v>5</v>
      </c>
      <c r="C23" s="87">
        <f>SUM(C4:C22)</f>
        <v>578</v>
      </c>
      <c r="D23" s="87">
        <f t="shared" ref="D23:AM23" si="5">SUM(D4:D22)</f>
        <v>260881</v>
      </c>
      <c r="E23" s="87">
        <f t="shared" si="5"/>
        <v>187133</v>
      </c>
      <c r="F23" s="87">
        <f t="shared" si="5"/>
        <v>15179</v>
      </c>
      <c r="G23" s="87">
        <f t="shared" si="5"/>
        <v>1882</v>
      </c>
      <c r="H23" s="87">
        <f t="shared" si="5"/>
        <v>1848</v>
      </c>
      <c r="I23" s="87">
        <f t="shared" si="5"/>
        <v>3816</v>
      </c>
      <c r="J23" s="87">
        <f t="shared" si="5"/>
        <v>358</v>
      </c>
      <c r="K23" s="87">
        <f t="shared" si="5"/>
        <v>1269</v>
      </c>
      <c r="L23" s="87">
        <f t="shared" si="5"/>
        <v>4407</v>
      </c>
      <c r="M23" s="87">
        <f t="shared" si="5"/>
        <v>44989</v>
      </c>
      <c r="N23" s="87">
        <f t="shared" si="5"/>
        <v>3637</v>
      </c>
      <c r="O23" s="87">
        <f t="shared" si="5"/>
        <v>2041</v>
      </c>
      <c r="P23" s="87">
        <f t="shared" si="5"/>
        <v>79529</v>
      </c>
      <c r="Q23" s="87">
        <f t="shared" si="5"/>
        <v>5296</v>
      </c>
      <c r="R23" s="87">
        <f t="shared" si="5"/>
        <v>154</v>
      </c>
      <c r="S23" s="87">
        <f t="shared" si="5"/>
        <v>1398</v>
      </c>
      <c r="T23" s="87">
        <f t="shared" si="5"/>
        <v>220</v>
      </c>
      <c r="U23" s="87">
        <f t="shared" si="5"/>
        <v>1435</v>
      </c>
      <c r="V23" s="87">
        <f t="shared" si="5"/>
        <v>16459</v>
      </c>
      <c r="W23" s="87">
        <f t="shared" si="5"/>
        <v>2015</v>
      </c>
      <c r="X23" s="87">
        <f t="shared" si="5"/>
        <v>23734</v>
      </c>
      <c r="Y23" s="87">
        <f t="shared" si="5"/>
        <v>12467</v>
      </c>
      <c r="Z23" s="87">
        <f t="shared" si="5"/>
        <v>10133</v>
      </c>
      <c r="AA23" s="87">
        <f t="shared" si="5"/>
        <v>4196</v>
      </c>
      <c r="AB23" s="87">
        <f t="shared" si="5"/>
        <v>0</v>
      </c>
      <c r="AC23" s="87">
        <f t="shared" si="5"/>
        <v>0</v>
      </c>
      <c r="AD23" s="87">
        <f t="shared" si="5"/>
        <v>2022</v>
      </c>
      <c r="AE23" s="87">
        <f t="shared" si="5"/>
        <v>0</v>
      </c>
      <c r="AF23" s="87">
        <f t="shared" si="5"/>
        <v>75228</v>
      </c>
      <c r="AG23" s="87">
        <f t="shared" si="5"/>
        <v>44254</v>
      </c>
      <c r="AH23" s="87">
        <f t="shared" si="5"/>
        <v>2803</v>
      </c>
      <c r="AI23" s="87">
        <f t="shared" si="5"/>
        <v>13058</v>
      </c>
      <c r="AJ23" s="87">
        <f t="shared" si="5"/>
        <v>15113</v>
      </c>
      <c r="AK23" s="87">
        <f t="shared" si="5"/>
        <v>421894</v>
      </c>
      <c r="AL23" s="87">
        <f t="shared" si="5"/>
        <v>431019</v>
      </c>
      <c r="AM23" s="87">
        <f t="shared" si="5"/>
        <v>9125</v>
      </c>
    </row>
    <row r="24" spans="1:39" s="49" customFormat="1" ht="14.1" customHeight="1" thickBot="1" x14ac:dyDescent="0.25">
      <c r="C24" s="51"/>
      <c r="D24" s="88">
        <f>SUM(E23:M23)</f>
        <v>260881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88">
        <f>SUM(Q23:AD23)</f>
        <v>79529</v>
      </c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88">
        <f>SUM(AG23:AJ23)</f>
        <v>75228</v>
      </c>
      <c r="AG24" s="51"/>
      <c r="AH24" s="51"/>
      <c r="AI24" s="51"/>
      <c r="AJ24" s="51"/>
      <c r="AK24" s="88">
        <f>C23+D23+N23+O23+P23+AE23+AF23</f>
        <v>421894</v>
      </c>
      <c r="AL24" s="51"/>
      <c r="AM24" s="51">
        <f>AL23-AK23</f>
        <v>9125</v>
      </c>
    </row>
    <row r="25" spans="1:39" s="5" customFormat="1" ht="17.45" customHeight="1" thickBot="1" x14ac:dyDescent="0.25">
      <c r="A25" s="10"/>
      <c r="B25" s="11" t="s">
        <v>78</v>
      </c>
      <c r="C25" s="89"/>
      <c r="D25" s="90">
        <f t="shared" ref="D25" si="6">SUM(E25:M25)</f>
        <v>2714</v>
      </c>
      <c r="E25" s="89"/>
      <c r="F25" s="89"/>
      <c r="G25" s="89">
        <v>621</v>
      </c>
      <c r="H25" s="89">
        <v>40</v>
      </c>
      <c r="I25" s="89">
        <v>140</v>
      </c>
      <c r="J25" s="89"/>
      <c r="K25" s="89"/>
      <c r="L25" s="89"/>
      <c r="M25" s="89">
        <v>1913</v>
      </c>
      <c r="N25" s="89"/>
      <c r="O25" s="89"/>
      <c r="P25" s="90">
        <f>SUM(Q25:AD25)</f>
        <v>2885</v>
      </c>
      <c r="Q25" s="89"/>
      <c r="R25" s="89">
        <v>72</v>
      </c>
      <c r="S25" s="89">
        <v>246</v>
      </c>
      <c r="T25" s="89"/>
      <c r="U25" s="89"/>
      <c r="V25" s="89">
        <v>2458</v>
      </c>
      <c r="W25" s="89"/>
      <c r="X25" s="89"/>
      <c r="Y25" s="89"/>
      <c r="Z25" s="89"/>
      <c r="AA25" s="89"/>
      <c r="AB25" s="89"/>
      <c r="AC25" s="89"/>
      <c r="AD25" s="89">
        <v>109</v>
      </c>
      <c r="AE25" s="89"/>
      <c r="AF25" s="90">
        <f>SUM(AG25:AJ25)</f>
        <v>150</v>
      </c>
      <c r="AG25" s="89"/>
      <c r="AH25" s="89">
        <v>150</v>
      </c>
      <c r="AI25" s="89"/>
      <c r="AJ25" s="89"/>
      <c r="AK25" s="90">
        <f t="shared" ref="AK25" si="7">C25+D25+N25+O25+P25+AE25+AF25</f>
        <v>5749</v>
      </c>
      <c r="AL25" s="90">
        <f>Príjmy!S25</f>
        <v>7399</v>
      </c>
      <c r="AM25" s="91">
        <f t="shared" ref="AM25" si="8">AL25-AK25</f>
        <v>1650</v>
      </c>
    </row>
    <row r="26" spans="1:39" x14ac:dyDescent="0.25">
      <c r="AM26" s="26"/>
    </row>
    <row r="27" spans="1:39" x14ac:dyDescent="0.25">
      <c r="A27" s="12"/>
      <c r="B27" s="13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25"/>
      <c r="AL27" s="25"/>
      <c r="AM27" s="14"/>
    </row>
    <row r="28" spans="1:39" x14ac:dyDescent="0.25">
      <c r="A28" s="12"/>
      <c r="B28" s="13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25"/>
      <c r="AL28" s="25"/>
      <c r="AM28" s="14"/>
    </row>
    <row r="29" spans="1:39" x14ac:dyDescent="0.25">
      <c r="A29" s="12"/>
      <c r="B29" s="13"/>
      <c r="C29" s="2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25"/>
      <c r="AL29" s="25"/>
      <c r="AM29" s="14"/>
    </row>
    <row r="30" spans="1:39" x14ac:dyDescent="0.25">
      <c r="A30" s="12"/>
      <c r="B30" s="13"/>
      <c r="C30" s="2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25"/>
      <c r="AL30" s="25"/>
      <c r="AM30" s="14"/>
    </row>
    <row r="32" spans="1:39" x14ac:dyDescent="0.25">
      <c r="A32" s="12"/>
      <c r="B32" s="13"/>
      <c r="C32" s="2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25"/>
      <c r="AL32" s="25"/>
      <c r="AM32" s="14"/>
    </row>
    <row r="33" spans="1:39" x14ac:dyDescent="0.25">
      <c r="A33" s="12"/>
      <c r="B33" s="13"/>
      <c r="C33" s="2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25"/>
      <c r="AL33" s="25"/>
      <c r="AM33" s="14"/>
    </row>
    <row r="34" spans="1:39" x14ac:dyDescent="0.25">
      <c r="A34" s="12"/>
      <c r="B34" s="13"/>
      <c r="C34" s="2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25"/>
      <c r="AL34" s="25"/>
      <c r="AM34" s="14"/>
    </row>
    <row r="35" spans="1:39" x14ac:dyDescent="0.25">
      <c r="A35" s="12"/>
      <c r="B35" s="13"/>
      <c r="C35" s="2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25"/>
      <c r="AL35" s="25"/>
      <c r="AM35" s="14"/>
    </row>
    <row r="36" spans="1:39" ht="20.100000000000001" customHeight="1" x14ac:dyDescent="0.25"/>
    <row r="37" spans="1:39" ht="9.6" customHeight="1" x14ac:dyDescent="0.25"/>
    <row r="38" spans="1:39" s="5" customFormat="1" ht="17.45" customHeight="1" x14ac:dyDescent="0.2"/>
  </sheetData>
  <sheetProtection algorithmName="SHA-512" hashValue="PJWK0hnnh3SGAhVPVIYIRbQLtqUwi1Kikg8ubXDugGG/KN62XMtClRoCC0v5TvKu8nry1kmxsVmKxfHwSEamiA==" saltValue="QuyZGeJHvxiBg3cdbXGyVg==" spinCount="100000" sheet="1" objects="1" scenarios="1" selectLockedCells="1"/>
  <mergeCells count="28">
    <mergeCell ref="AL2:AL3"/>
    <mergeCell ref="AM2:AM3"/>
    <mergeCell ref="O2:O3"/>
    <mergeCell ref="P2:P3"/>
    <mergeCell ref="AC2:AC3"/>
    <mergeCell ref="AD2:AD3"/>
    <mergeCell ref="AE2:AE3"/>
    <mergeCell ref="AF2:AF3"/>
    <mergeCell ref="AG2:AJ2"/>
    <mergeCell ref="AK2:AK3"/>
    <mergeCell ref="W2:W3"/>
    <mergeCell ref="X2:X3"/>
    <mergeCell ref="Y2:Y3"/>
    <mergeCell ref="Z2:Z3"/>
    <mergeCell ref="AA2:AA3"/>
    <mergeCell ref="AB2:AB3"/>
    <mergeCell ref="V2:V3"/>
    <mergeCell ref="A2:A3"/>
    <mergeCell ref="B2:B3"/>
    <mergeCell ref="C2:C3"/>
    <mergeCell ref="D2:D3"/>
    <mergeCell ref="E2:M2"/>
    <mergeCell ref="N2:N3"/>
    <mergeCell ref="Q2:Q3"/>
    <mergeCell ref="R2:R3"/>
    <mergeCell ref="S2:S3"/>
    <mergeCell ref="T2:T3"/>
    <mergeCell ref="U2:U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fitToWidth="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Majetok</vt:lpstr>
      <vt:lpstr>Príjmy</vt:lpstr>
      <vt:lpstr>Výdavky</vt:lpstr>
      <vt:lpstr>Výdavky!Názvy_tlače</vt:lpstr>
      <vt:lpstr>Výdavky!Print_Titles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2022-05-18T20:40:23Z</cp:lastPrinted>
  <dcterms:created xsi:type="dcterms:W3CDTF">2020-11-18T13:29:00Z</dcterms:created>
  <dcterms:modified xsi:type="dcterms:W3CDTF">2022-05-23T05:34:13Z</dcterms:modified>
</cp:coreProperties>
</file>