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Hospodarenie\hospodárenie 2021\"/>
    </mc:Choice>
  </mc:AlternateContent>
  <bookViews>
    <workbookView xWindow="0" yWindow="0" windowWidth="28800" windowHeight="12435" activeTab="2"/>
  </bookViews>
  <sheets>
    <sheet name="Majetok" sheetId="1" r:id="rId1"/>
    <sheet name="Príjmy" sheetId="2" r:id="rId2"/>
    <sheet name="Výdavky" sheetId="3" r:id="rId3"/>
  </sheets>
  <definedNames>
    <definedName name="_xlnm.Print_Titles" localSheetId="2">Výdavky!$A:$B</definedName>
    <definedName name="Print_Titles" localSheetId="2">Výdavky!$A:$B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2" i="3" l="1"/>
  <c r="AI22" i="3"/>
  <c r="AH22" i="3"/>
  <c r="AG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O22" i="3"/>
  <c r="N22" i="3"/>
  <c r="M22" i="3"/>
  <c r="L22" i="3"/>
  <c r="K22" i="3"/>
  <c r="J22" i="3"/>
  <c r="I22" i="3"/>
  <c r="H22" i="3"/>
  <c r="G22" i="3"/>
  <c r="F22" i="3"/>
  <c r="E22" i="3"/>
  <c r="C22" i="3"/>
  <c r="AF24" i="3"/>
  <c r="P24" i="3"/>
  <c r="D24" i="3"/>
  <c r="AF21" i="3"/>
  <c r="P21" i="3"/>
  <c r="D21" i="3"/>
  <c r="AF20" i="3"/>
  <c r="P20" i="3"/>
  <c r="D20" i="3"/>
  <c r="AF19" i="3"/>
  <c r="P19" i="3"/>
  <c r="D19" i="3"/>
  <c r="AF18" i="3"/>
  <c r="P18" i="3"/>
  <c r="D18" i="3"/>
  <c r="AF17" i="3"/>
  <c r="P17" i="3"/>
  <c r="D17" i="3"/>
  <c r="AF16" i="3"/>
  <c r="P16" i="3"/>
  <c r="D16" i="3"/>
  <c r="AF15" i="3"/>
  <c r="P15" i="3"/>
  <c r="D15" i="3"/>
  <c r="AF14" i="3"/>
  <c r="P14" i="3"/>
  <c r="D14" i="3"/>
  <c r="AF13" i="3"/>
  <c r="P13" i="3"/>
  <c r="D13" i="3"/>
  <c r="AF12" i="3"/>
  <c r="P12" i="3"/>
  <c r="D12" i="3"/>
  <c r="AF11" i="3"/>
  <c r="P11" i="3"/>
  <c r="D11" i="3"/>
  <c r="AF10" i="3"/>
  <c r="P10" i="3"/>
  <c r="D10" i="3"/>
  <c r="AF9" i="3"/>
  <c r="P9" i="3"/>
  <c r="D9" i="3"/>
  <c r="AF8" i="3"/>
  <c r="P8" i="3"/>
  <c r="D8" i="3"/>
  <c r="AF7" i="3"/>
  <c r="P7" i="3"/>
  <c r="D7" i="3"/>
  <c r="AK7" i="3" s="1"/>
  <c r="AF6" i="3"/>
  <c r="P6" i="3"/>
  <c r="D6" i="3"/>
  <c r="AF5" i="3"/>
  <c r="P5" i="3"/>
  <c r="D5" i="3"/>
  <c r="AF4" i="3"/>
  <c r="P4" i="3"/>
  <c r="D4" i="3"/>
  <c r="V1" i="3"/>
  <c r="R22" i="2"/>
  <c r="Q22" i="2"/>
  <c r="P22" i="2"/>
  <c r="N22" i="2"/>
  <c r="M22" i="2"/>
  <c r="L22" i="2"/>
  <c r="K22" i="2"/>
  <c r="J22" i="2"/>
  <c r="I22" i="2"/>
  <c r="H22" i="2"/>
  <c r="G22" i="2"/>
  <c r="F22" i="2"/>
  <c r="E22" i="2"/>
  <c r="C22" i="2"/>
  <c r="O24" i="2"/>
  <c r="D24" i="2"/>
  <c r="O21" i="2"/>
  <c r="D21" i="2"/>
  <c r="S21" i="2" s="1"/>
  <c r="AL21" i="3" s="1"/>
  <c r="O20" i="2"/>
  <c r="D20" i="2"/>
  <c r="O19" i="2"/>
  <c r="D19" i="2"/>
  <c r="S19" i="2" s="1"/>
  <c r="AL19" i="3" s="1"/>
  <c r="O18" i="2"/>
  <c r="D18" i="2"/>
  <c r="S18" i="2" s="1"/>
  <c r="AL18" i="3" s="1"/>
  <c r="O17" i="2"/>
  <c r="D17" i="2"/>
  <c r="S17" i="2" s="1"/>
  <c r="AL17" i="3" s="1"/>
  <c r="O16" i="2"/>
  <c r="D16" i="2"/>
  <c r="O15" i="2"/>
  <c r="D15" i="2"/>
  <c r="O14" i="2"/>
  <c r="D14" i="2"/>
  <c r="S14" i="2" s="1"/>
  <c r="AL14" i="3" s="1"/>
  <c r="O13" i="2"/>
  <c r="D13" i="2"/>
  <c r="O12" i="2"/>
  <c r="D12" i="2"/>
  <c r="S12" i="2" s="1"/>
  <c r="AL12" i="3" s="1"/>
  <c r="O11" i="2"/>
  <c r="D11" i="2"/>
  <c r="S11" i="2" s="1"/>
  <c r="AL11" i="3" s="1"/>
  <c r="O10" i="2"/>
  <c r="D10" i="2"/>
  <c r="O9" i="2"/>
  <c r="D9" i="2"/>
  <c r="S9" i="2" s="1"/>
  <c r="AL9" i="3" s="1"/>
  <c r="O8" i="2"/>
  <c r="D8" i="2"/>
  <c r="O7" i="2"/>
  <c r="D7" i="2"/>
  <c r="S7" i="2" s="1"/>
  <c r="AL7" i="3" s="1"/>
  <c r="O6" i="2"/>
  <c r="D6" i="2"/>
  <c r="S6" i="2" s="1"/>
  <c r="AL6" i="3" s="1"/>
  <c r="O5" i="2"/>
  <c r="D5" i="2"/>
  <c r="S5" i="2" s="1"/>
  <c r="AL5" i="3" s="1"/>
  <c r="O4" i="2"/>
  <c r="D4" i="2"/>
  <c r="S4" i="2" s="1"/>
  <c r="AL4" i="3" s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  <c r="S24" i="1"/>
  <c r="O24" i="1"/>
  <c r="T24" i="1" s="1"/>
  <c r="S21" i="1"/>
  <c r="O21" i="1"/>
  <c r="T21" i="1" s="1"/>
  <c r="S20" i="1"/>
  <c r="O20" i="1"/>
  <c r="T20" i="1" s="1"/>
  <c r="S19" i="1"/>
  <c r="O19" i="1"/>
  <c r="T19" i="1" s="1"/>
  <c r="S18" i="1"/>
  <c r="O18" i="1"/>
  <c r="T18" i="1" s="1"/>
  <c r="S17" i="1"/>
  <c r="O17" i="1"/>
  <c r="S16" i="1"/>
  <c r="O16" i="1"/>
  <c r="T16" i="1" s="1"/>
  <c r="S15" i="1"/>
  <c r="O15" i="1"/>
  <c r="T15" i="1" s="1"/>
  <c r="S14" i="1"/>
  <c r="O14" i="1"/>
  <c r="T14" i="1" s="1"/>
  <c r="S13" i="1"/>
  <c r="O13" i="1"/>
  <c r="S12" i="1"/>
  <c r="O12" i="1"/>
  <c r="T12" i="1" s="1"/>
  <c r="S11" i="1"/>
  <c r="O11" i="1"/>
  <c r="T11" i="1" s="1"/>
  <c r="S10" i="1"/>
  <c r="O10" i="1"/>
  <c r="T10" i="1" s="1"/>
  <c r="S9" i="1"/>
  <c r="O9" i="1"/>
  <c r="T9" i="1" s="1"/>
  <c r="S8" i="1"/>
  <c r="O8" i="1"/>
  <c r="T8" i="1" s="1"/>
  <c r="S7" i="1"/>
  <c r="O7" i="1"/>
  <c r="T7" i="1" s="1"/>
  <c r="S6" i="1"/>
  <c r="O6" i="1"/>
  <c r="T6" i="1" s="1"/>
  <c r="S5" i="1"/>
  <c r="O5" i="1"/>
  <c r="T5" i="1" s="1"/>
  <c r="S4" i="1"/>
  <c r="O4" i="1"/>
  <c r="T4" i="1" s="1"/>
  <c r="AK24" i="3" l="1"/>
  <c r="AM24" i="3" s="1"/>
  <c r="S24" i="2"/>
  <c r="AL24" i="3" s="1"/>
  <c r="AK17" i="3"/>
  <c r="T17" i="1"/>
  <c r="AK10" i="3"/>
  <c r="S10" i="2"/>
  <c r="AL10" i="3" s="1"/>
  <c r="AK12" i="3"/>
  <c r="O23" i="2"/>
  <c r="AK15" i="3"/>
  <c r="S15" i="2"/>
  <c r="AL15" i="3" s="1"/>
  <c r="AK5" i="3"/>
  <c r="AK18" i="3"/>
  <c r="AM18" i="3" s="1"/>
  <c r="AK9" i="3"/>
  <c r="AK20" i="3"/>
  <c r="S20" i="2"/>
  <c r="AL20" i="3" s="1"/>
  <c r="AK16" i="3"/>
  <c r="S16" i="2"/>
  <c r="AL16" i="3" s="1"/>
  <c r="S22" i="1"/>
  <c r="S23" i="1"/>
  <c r="AK14" i="3"/>
  <c r="AK21" i="3"/>
  <c r="AK19" i="3"/>
  <c r="AK11" i="3"/>
  <c r="AK8" i="3"/>
  <c r="S8" i="2"/>
  <c r="AL8" i="3" s="1"/>
  <c r="AK6" i="3"/>
  <c r="AF23" i="3"/>
  <c r="AK4" i="3"/>
  <c r="O22" i="2"/>
  <c r="AF22" i="3"/>
  <c r="P22" i="3"/>
  <c r="D22" i="2"/>
  <c r="O22" i="1"/>
  <c r="T23" i="1" s="1"/>
  <c r="P23" i="3"/>
  <c r="AK13" i="3"/>
  <c r="D22" i="3"/>
  <c r="D23" i="3"/>
  <c r="S13" i="2"/>
  <c r="D23" i="2"/>
  <c r="T13" i="1"/>
  <c r="T22" i="1" s="1"/>
  <c r="O23" i="1"/>
  <c r="AM4" i="3"/>
  <c r="AM5" i="3"/>
  <c r="AM6" i="3"/>
  <c r="AM7" i="3"/>
  <c r="AM8" i="3"/>
  <c r="AM9" i="3"/>
  <c r="AM10" i="3"/>
  <c r="AM11" i="3"/>
  <c r="AM12" i="3"/>
  <c r="AM14" i="3"/>
  <c r="AM15" i="3"/>
  <c r="AM16" i="3"/>
  <c r="AM17" i="3"/>
  <c r="AM19" i="3"/>
  <c r="AM21" i="3"/>
  <c r="AM20" i="3" l="1"/>
  <c r="S23" i="2"/>
  <c r="AK22" i="3"/>
  <c r="AK23" i="3"/>
  <c r="S22" i="2"/>
  <c r="AL13" i="3"/>
  <c r="AL22" i="3" l="1"/>
  <c r="AM23" i="3" s="1"/>
  <c r="AM13" i="3"/>
  <c r="AM22" i="3" s="1"/>
</calcChain>
</file>

<file path=xl/comments1.xml><?xml version="1.0" encoding="utf-8"?>
<comments xmlns="http://schemas.openxmlformats.org/spreadsheetml/2006/main">
  <authors>
    <author>Renata1</author>
  </authors>
  <commentList>
    <comment ref="O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rovnaké,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2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T2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Renata1</author>
  </authors>
  <commentList>
    <comment ref="D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Renata1</author>
  </authors>
  <commentList>
    <comment ref="D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F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K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M2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<sst xmlns="http://schemas.openxmlformats.org/spreadsheetml/2006/main" count="145" uniqueCount="102">
  <si>
    <t>CZ</t>
  </si>
  <si>
    <t xml:space="preserve">z toho </t>
  </si>
  <si>
    <t>z toho:</t>
  </si>
  <si>
    <t>P.č.</t>
  </si>
  <si>
    <t>Dlhodobý hmotný majetok (r.20)</t>
  </si>
  <si>
    <t>SPOLU</t>
  </si>
  <si>
    <t>Dlhodobý finanačný majetok (r.21)</t>
  </si>
  <si>
    <t>Pohľadávky (r.23)</t>
  </si>
  <si>
    <t>Pôžičky (r.24)</t>
  </si>
  <si>
    <t>Zásoby (r.25)</t>
  </si>
  <si>
    <t>Peniaze (hotovosť) (r.26)</t>
  </si>
  <si>
    <t>Ceniny (r.27)</t>
  </si>
  <si>
    <t>Bankové účty    (r.28)</t>
  </si>
  <si>
    <t>Majetok celkom (r.31)</t>
  </si>
  <si>
    <t>Záväzky (r.32)</t>
  </si>
  <si>
    <t>Sociálny fond     (r.33)</t>
  </si>
  <si>
    <t>Úvery, pôžičky   (r.34)</t>
  </si>
  <si>
    <t>Záväzky celkom (r.35)</t>
  </si>
  <si>
    <t>z toho</t>
  </si>
  <si>
    <t>Príjmy z majetku (r.01)</t>
  </si>
  <si>
    <t>Dary a príspevky (r.02)</t>
  </si>
  <si>
    <t>z darov   (r.2a)</t>
  </si>
  <si>
    <t>z ofier     (r.2b)</t>
  </si>
  <si>
    <t>z cirk. príspevku (r.2c)</t>
  </si>
  <si>
    <t>z iných COJ (r.2d)</t>
  </si>
  <si>
    <t>ostatné   (r.2e)</t>
  </si>
  <si>
    <t>Príjmy z dedičstva (r.03)</t>
  </si>
  <si>
    <t>Príjmy z organ. akcií (r.04)</t>
  </si>
  <si>
    <t>Príjmy z dotácií  (r.05)</t>
  </si>
  <si>
    <t>Príjmy z predaja majetku (r.06)</t>
  </si>
  <si>
    <t>Príjmy z poskyt. služieb (r.07)</t>
  </si>
  <si>
    <t>Ostatné príjmy spolu     (r.08)</t>
  </si>
  <si>
    <t>úroky     (r.8a)</t>
  </si>
  <si>
    <t>pôžičky   (r.8b)</t>
  </si>
  <si>
    <t>ostatné (r.8c)</t>
  </si>
  <si>
    <t>Príjmy celkom (r.9)</t>
  </si>
  <si>
    <t xml:space="preserve">z toho: </t>
  </si>
  <si>
    <t>Zásoby (r.10)</t>
  </si>
  <si>
    <t>Služby spolu     (r.11)</t>
  </si>
  <si>
    <t>opravy (r.11a)</t>
  </si>
  <si>
    <t>obstaranie majetku (r.11b)</t>
  </si>
  <si>
    <t>cestovné (r.11c)</t>
  </si>
  <si>
    <t>telefón   (r.11e)</t>
  </si>
  <si>
    <t>stočné  (r.11f)</t>
  </si>
  <si>
    <t>revízie   (r.11g)</t>
  </si>
  <si>
    <t>poistky  (r.11h)</t>
  </si>
  <si>
    <t>ostatné   (r.11i)</t>
  </si>
  <si>
    <t>Mzdy   (r.12)</t>
  </si>
  <si>
    <t>Poistné fondy         (r. 13)</t>
  </si>
  <si>
    <t>časopisy  (r.14a)</t>
  </si>
  <si>
    <t>ceniny  (r.14b)</t>
  </si>
  <si>
    <t>kancel. potreby (r.14c)</t>
  </si>
  <si>
    <t>čistiace potreby (r.14d)</t>
  </si>
  <si>
    <t>PHM   (r.14e)</t>
  </si>
  <si>
    <t>ostatné    (r.14f)</t>
  </si>
  <si>
    <t>vodné   (r.14g)</t>
  </si>
  <si>
    <t>elektrická energia (r.14h)</t>
  </si>
  <si>
    <t>plyn/uhlie (r.14i)</t>
  </si>
  <si>
    <t>daň z príjmu  (r.14j)</t>
  </si>
  <si>
    <t>daň z nehnuteľ. (r.14k)</t>
  </si>
  <si>
    <t>daň zrážková (r.14l)</t>
  </si>
  <si>
    <t>úrok    (r.14m)</t>
  </si>
  <si>
    <t>poplatky  (r.14n)</t>
  </si>
  <si>
    <t>Sociálny fond      (r.15)</t>
  </si>
  <si>
    <t>Ostatné výdavky  (r.16)</t>
  </si>
  <si>
    <t>príspevok vyššej COJ (r.16a)</t>
  </si>
  <si>
    <t>príspevky iným COJ (r.16b)</t>
  </si>
  <si>
    <t>ostatné   (r.16c)</t>
  </si>
  <si>
    <t>pôžičky   (r.16d)</t>
  </si>
  <si>
    <t>Výdavky   (r.17)</t>
  </si>
  <si>
    <t>Príjmy       (r.9)</t>
  </si>
  <si>
    <t>Rozdiel príjmov a výdavkov (r.18)</t>
  </si>
  <si>
    <t>Rozdiel majetku a záväzkov (r.36)</t>
  </si>
  <si>
    <t>Dlhodobý nehm. majetok  (r.19)</t>
  </si>
  <si>
    <t>Umel. diela a kult.pam. (r.22)</t>
  </si>
  <si>
    <t>Priebežné pol.(+/-)      (r. 29)</t>
  </si>
  <si>
    <t>Krát..cenné pap. a ost. KFM (r.30)</t>
  </si>
  <si>
    <t>SPOLU CZ</t>
  </si>
  <si>
    <t xml:space="preserve">Seniorát </t>
  </si>
  <si>
    <t>reprezen.       (r.11d)</t>
  </si>
  <si>
    <t>Badín</t>
  </si>
  <si>
    <t>Banská Bystrica</t>
  </si>
  <si>
    <t>Brezno</t>
  </si>
  <si>
    <t>Dobrá Niva</t>
  </si>
  <si>
    <t>Horná Mičiná</t>
  </si>
  <si>
    <t>HornáLehota</t>
  </si>
  <si>
    <t>Hrochoť</t>
  </si>
  <si>
    <t>Hronsek</t>
  </si>
  <si>
    <t>Kremnica</t>
  </si>
  <si>
    <t>Ľubietová</t>
  </si>
  <si>
    <t>Mýto pod Ďumbierom</t>
  </si>
  <si>
    <t>Očová</t>
  </si>
  <si>
    <t>Ostrá Lúka</t>
  </si>
  <si>
    <t>Poniky</t>
  </si>
  <si>
    <t>Slovenská Ľupča</t>
  </si>
  <si>
    <t>Zvolen</t>
  </si>
  <si>
    <t>Zvolenská Slatina</t>
  </si>
  <si>
    <t>B. Bystrica - Radvaň</t>
  </si>
  <si>
    <t>Zvolenský seniorát - výdavky - rok ...</t>
  </si>
  <si>
    <t>Prevádzková réžia             (r. 14)</t>
  </si>
  <si>
    <t>Zvolenský seniorát - majetok - rok 2021</t>
  </si>
  <si>
    <t>Zvolenský seniorát - príjmy -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</si>
</sst>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7FFF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4" fillId="0" borderId="0" xfId="0" applyFont="1"/>
    <xf numFmtId="0" fontId="3" fillId="0" borderId="4" xfId="0" applyFont="1" applyBorder="1"/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2" fillId="5" borderId="22" xfId="0" applyFont="1" applyFill="1" applyBorder="1"/>
    <xf numFmtId="0" fontId="9" fillId="5" borderId="23" xfId="0" applyFont="1" applyFill="1" applyBorder="1"/>
    <xf numFmtId="0" fontId="2" fillId="7" borderId="22" xfId="0" applyFont="1" applyFill="1" applyBorder="1"/>
    <xf numFmtId="0" fontId="9" fillId="7" borderId="23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4" fontId="3" fillId="0" borderId="0" xfId="1" applyNumberFormat="1" applyFont="1" applyBorder="1"/>
    <xf numFmtId="4" fontId="2" fillId="0" borderId="0" xfId="1" applyNumberFormat="1" applyFont="1" applyFill="1" applyBorder="1"/>
    <xf numFmtId="4" fontId="3" fillId="0" borderId="0" xfId="0" applyNumberFormat="1" applyFont="1" applyFill="1" applyBorder="1"/>
    <xf numFmtId="4" fontId="2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4" fontId="3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4" fillId="0" borderId="0" xfId="0" applyNumberFormat="1" applyFont="1"/>
    <xf numFmtId="0" fontId="2" fillId="6" borderId="1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3" fillId="0" borderId="4" xfId="0" applyNumberFormat="1" applyFont="1" applyBorder="1" applyAlignment="1" applyProtection="1">
      <alignment horizontal="right"/>
      <protection locked="0"/>
    </xf>
    <xf numFmtId="164" fontId="3" fillId="0" borderId="4" xfId="1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2" fillId="2" borderId="4" xfId="1" applyNumberFormat="1" applyFont="1" applyFill="1" applyBorder="1" applyAlignment="1">
      <alignment horizontal="right"/>
    </xf>
    <xf numFmtId="164" fontId="3" fillId="0" borderId="16" xfId="0" applyNumberFormat="1" applyFont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3" xfId="1" applyNumberFormat="1" applyFont="1" applyBorder="1" applyAlignment="1" applyProtection="1">
      <alignment horizontal="right"/>
      <protection locked="0"/>
    </xf>
    <xf numFmtId="164" fontId="3" fillId="0" borderId="3" xfId="0" applyNumberFormat="1" applyFont="1" applyBorder="1" applyAlignment="1" applyProtection="1">
      <alignment horizontal="right" wrapText="1"/>
      <protection locked="0"/>
    </xf>
    <xf numFmtId="0" fontId="2" fillId="8" borderId="15" xfId="0" applyFont="1" applyFill="1" applyBorder="1"/>
    <xf numFmtId="0" fontId="2" fillId="8" borderId="12" xfId="0" applyFont="1" applyFill="1" applyBorder="1" applyAlignment="1">
      <alignment horizontal="left"/>
    </xf>
    <xf numFmtId="164" fontId="2" fillId="8" borderId="12" xfId="0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27" xfId="0" applyNumberFormat="1" applyFont="1" applyBorder="1" applyAlignment="1">
      <alignment horizontal="right"/>
    </xf>
    <xf numFmtId="0" fontId="2" fillId="8" borderId="22" xfId="0" applyFont="1" applyFill="1" applyBorder="1"/>
    <xf numFmtId="0" fontId="9" fillId="8" borderId="23" xfId="0" applyFont="1" applyFill="1" applyBorder="1"/>
    <xf numFmtId="164" fontId="2" fillId="8" borderId="23" xfId="0" applyNumberFormat="1" applyFont="1" applyFill="1" applyBorder="1" applyAlignment="1" applyProtection="1">
      <alignment horizontal="right"/>
      <protection locked="0"/>
    </xf>
    <xf numFmtId="164" fontId="2" fillId="8" borderId="23" xfId="1" applyNumberFormat="1" applyFont="1" applyFill="1" applyBorder="1" applyAlignment="1">
      <alignment horizontal="right"/>
    </xf>
    <xf numFmtId="164" fontId="2" fillId="8" borderId="23" xfId="0" applyNumberFormat="1" applyFont="1" applyFill="1" applyBorder="1" applyAlignment="1">
      <alignment horizontal="right"/>
    </xf>
    <xf numFmtId="164" fontId="2" fillId="8" borderId="24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 applyProtection="1">
      <alignment horizontal="right" wrapText="1"/>
      <protection locked="0"/>
    </xf>
    <xf numFmtId="164" fontId="3" fillId="0" borderId="4" xfId="0" applyNumberFormat="1" applyFont="1" applyBorder="1" applyAlignment="1">
      <alignment horizontal="right" wrapText="1"/>
    </xf>
    <xf numFmtId="164" fontId="2" fillId="4" borderId="14" xfId="0" applyNumberFormat="1" applyFont="1" applyFill="1" applyBorder="1" applyAlignment="1">
      <alignment horizontal="right"/>
    </xf>
    <xf numFmtId="0" fontId="3" fillId="4" borderId="22" xfId="0" applyFont="1" applyFill="1" applyBorder="1"/>
    <xf numFmtId="0" fontId="2" fillId="4" borderId="23" xfId="0" applyFont="1" applyFill="1" applyBorder="1" applyAlignment="1">
      <alignment horizontal="center"/>
    </xf>
    <xf numFmtId="164" fontId="2" fillId="4" borderId="23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28" xfId="0" applyNumberFormat="1" applyFont="1" applyBorder="1" applyAlignment="1">
      <alignment horizontal="right" wrapText="1"/>
    </xf>
    <xf numFmtId="164" fontId="5" fillId="0" borderId="29" xfId="0" applyNumberFormat="1" applyFont="1" applyBorder="1" applyAlignment="1">
      <alignment horizontal="right"/>
    </xf>
    <xf numFmtId="164" fontId="2" fillId="5" borderId="23" xfId="0" applyNumberFormat="1" applyFont="1" applyFill="1" applyBorder="1" applyAlignment="1" applyProtection="1">
      <alignment horizontal="right"/>
      <protection locked="0"/>
    </xf>
    <xf numFmtId="164" fontId="2" fillId="5" borderId="23" xfId="0" applyNumberFormat="1" applyFont="1" applyFill="1" applyBorder="1" applyAlignment="1">
      <alignment horizontal="right" wrapText="1"/>
    </xf>
    <xf numFmtId="164" fontId="2" fillId="5" borderId="24" xfId="0" applyNumberFormat="1" applyFont="1" applyFill="1" applyBorder="1" applyAlignment="1">
      <alignment horizontal="right"/>
    </xf>
    <xf numFmtId="164" fontId="3" fillId="9" borderId="4" xfId="0" applyNumberFormat="1" applyFont="1" applyFill="1" applyBorder="1" applyAlignment="1">
      <alignment horizontal="right"/>
    </xf>
    <xf numFmtId="164" fontId="2" fillId="6" borderId="4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9" borderId="14" xfId="0" applyNumberFormat="1" applyFont="1" applyFill="1" applyBorder="1" applyAlignment="1">
      <alignment horizontal="right"/>
    </xf>
    <xf numFmtId="164" fontId="3" fillId="9" borderId="3" xfId="0" applyNumberFormat="1" applyFont="1" applyFill="1" applyBorder="1" applyAlignment="1">
      <alignment horizontal="right"/>
    </xf>
    <xf numFmtId="164" fontId="2" fillId="6" borderId="3" xfId="0" applyNumberFormat="1" applyFont="1" applyFill="1" applyBorder="1" applyAlignment="1">
      <alignment horizontal="right"/>
    </xf>
    <xf numFmtId="164" fontId="2" fillId="9" borderId="2" xfId="0" applyNumberFormat="1" applyFont="1" applyFill="1" applyBorder="1" applyAlignment="1">
      <alignment horizontal="right"/>
    </xf>
    <xf numFmtId="0" fontId="5" fillId="6" borderId="30" xfId="0" applyFont="1" applyFill="1" applyBorder="1"/>
    <xf numFmtId="0" fontId="5" fillId="6" borderId="22" xfId="0" applyFont="1" applyFill="1" applyBorder="1" applyAlignment="1">
      <alignment horizontal="center"/>
    </xf>
    <xf numFmtId="164" fontId="5" fillId="6" borderId="23" xfId="0" applyNumberFormat="1" applyFont="1" applyFill="1" applyBorder="1" applyAlignment="1">
      <alignment horizontal="right"/>
    </xf>
    <xf numFmtId="164" fontId="6" fillId="0" borderId="31" xfId="0" applyNumberFormat="1" applyFont="1" applyBorder="1" applyAlignment="1">
      <alignment horizontal="right"/>
    </xf>
    <xf numFmtId="164" fontId="2" fillId="7" borderId="23" xfId="0" applyNumberFormat="1" applyFont="1" applyFill="1" applyBorder="1" applyAlignment="1" applyProtection="1">
      <alignment horizontal="right"/>
      <protection locked="0"/>
    </xf>
    <xf numFmtId="164" fontId="2" fillId="7" borderId="23" xfId="0" applyNumberFormat="1" applyFont="1" applyFill="1" applyBorder="1" applyAlignment="1">
      <alignment horizontal="right"/>
    </xf>
    <xf numFmtId="164" fontId="2" fillId="7" borderId="24" xfId="0" applyNumberFormat="1" applyFont="1" applyFill="1" applyBorder="1" applyAlignment="1">
      <alignment horizontal="right"/>
    </xf>
    <xf numFmtId="0" fontId="5" fillId="3" borderId="10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49" fontId="5" fillId="3" borderId="9" xfId="1" applyNumberFormat="1" applyFont="1" applyFill="1" applyBorder="1" applyAlignment="1">
      <alignment horizontal="center" vertical="center" wrapText="1" shrinkToFit="1"/>
    </xf>
    <xf numFmtId="49" fontId="5" fillId="3" borderId="12" xfId="1" applyNumberFormat="1" applyFont="1" applyFill="1" applyBorder="1" applyAlignment="1">
      <alignment horizontal="center" vertical="center" wrapText="1" shrinkToFit="1"/>
    </xf>
    <xf numFmtId="0" fontId="5" fillId="3" borderId="9" xfId="1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 wrapText="1"/>
    </xf>
    <xf numFmtId="0" fontId="2" fillId="4" borderId="26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2" fillId="6" borderId="21" xfId="1" applyFont="1" applyFill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1" defaultTableStyle="TableStyleMedium2" defaultPivotStyle="PivotStyleLight16">
    <tableStyle name="Invisible" pivot="0" table="0" count="0"/>
  </tableStyles>
  <colors>
    <mruColors>
      <color rgb="FF663300"/>
      <color rgb="FFCC3300"/>
      <color rgb="FF33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pane ySplit="3" topLeftCell="A9" activePane="bottomLeft" state="frozen"/>
      <selection pane="bottomLeft" activeCell="L24" sqref="L24"/>
    </sheetView>
  </sheetViews>
  <sheetFormatPr defaultColWidth="8.7109375" defaultRowHeight="15" x14ac:dyDescent="0.25"/>
  <cols>
    <col min="1" max="1" width="4.140625" style="1" customWidth="1"/>
    <col min="2" max="2" width="15.42578125" style="1" customWidth="1"/>
    <col min="3" max="3" width="6.5703125" style="1" customWidth="1"/>
    <col min="4" max="4" width="9.140625" style="1" customWidth="1"/>
    <col min="5" max="5" width="6.5703125" style="1" customWidth="1"/>
    <col min="6" max="6" width="7.7109375" style="1" customWidth="1"/>
    <col min="7" max="7" width="7.28515625" style="1" customWidth="1"/>
    <col min="8" max="8" width="6.42578125" style="1" customWidth="1"/>
    <col min="9" max="9" width="5.5703125" style="1" customWidth="1"/>
    <col min="10" max="10" width="8.140625" style="1" customWidth="1"/>
    <col min="11" max="11" width="6" style="1" customWidth="1"/>
    <col min="12" max="12" width="8.85546875" style="1" customWidth="1"/>
    <col min="13" max="13" width="6.42578125" style="1" customWidth="1"/>
    <col min="14" max="14" width="6.7109375" style="1" customWidth="1"/>
    <col min="15" max="15" width="9.7109375" style="1" customWidth="1"/>
    <col min="16" max="16" width="7" style="1" customWidth="1"/>
    <col min="17" max="17" width="5.5703125" style="1" customWidth="1"/>
    <col min="18" max="18" width="5.85546875" style="1" customWidth="1"/>
    <col min="19" max="19" width="7.85546875" style="1" customWidth="1"/>
    <col min="20" max="20" width="9.85546875" style="6" customWidth="1"/>
    <col min="21" max="16384" width="8.7109375" style="1"/>
  </cols>
  <sheetData>
    <row r="1" spans="1:20" ht="16.5" thickBot="1" x14ac:dyDescent="0.3">
      <c r="B1" s="31" t="s">
        <v>100</v>
      </c>
      <c r="C1" s="32"/>
      <c r="D1" s="32"/>
      <c r="E1" s="32"/>
      <c r="F1" s="32"/>
    </row>
    <row r="2" spans="1:20" ht="23.25" customHeight="1" x14ac:dyDescent="0.25">
      <c r="A2" s="91" t="s">
        <v>3</v>
      </c>
      <c r="B2" s="84" t="s">
        <v>0</v>
      </c>
      <c r="C2" s="93" t="s">
        <v>73</v>
      </c>
      <c r="D2" s="86" t="s">
        <v>4</v>
      </c>
      <c r="E2" s="95" t="s">
        <v>6</v>
      </c>
      <c r="F2" s="89" t="s">
        <v>74</v>
      </c>
      <c r="G2" s="86" t="s">
        <v>7</v>
      </c>
      <c r="H2" s="86" t="s">
        <v>8</v>
      </c>
      <c r="I2" s="86" t="s">
        <v>9</v>
      </c>
      <c r="J2" s="86" t="s">
        <v>10</v>
      </c>
      <c r="K2" s="86" t="s">
        <v>11</v>
      </c>
      <c r="L2" s="86" t="s">
        <v>12</v>
      </c>
      <c r="M2" s="86" t="s">
        <v>75</v>
      </c>
      <c r="N2" s="86" t="s">
        <v>76</v>
      </c>
      <c r="O2" s="86" t="s">
        <v>13</v>
      </c>
      <c r="P2" s="86" t="s">
        <v>14</v>
      </c>
      <c r="Q2" s="86" t="s">
        <v>15</v>
      </c>
      <c r="R2" s="86" t="s">
        <v>16</v>
      </c>
      <c r="S2" s="86" t="s">
        <v>17</v>
      </c>
      <c r="T2" s="82" t="s">
        <v>72</v>
      </c>
    </row>
    <row r="3" spans="1:20" ht="35.450000000000003" customHeight="1" thickBot="1" x14ac:dyDescent="0.3">
      <c r="A3" s="92"/>
      <c r="B3" s="85"/>
      <c r="C3" s="94"/>
      <c r="D3" s="87"/>
      <c r="E3" s="96"/>
      <c r="F3" s="90"/>
      <c r="G3" s="88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3"/>
    </row>
    <row r="4" spans="1:20" ht="18" customHeight="1" x14ac:dyDescent="0.25">
      <c r="A4" s="4">
        <v>1</v>
      </c>
      <c r="B4" s="2" t="s">
        <v>80</v>
      </c>
      <c r="C4" s="33"/>
      <c r="D4" s="34"/>
      <c r="E4" s="33"/>
      <c r="F4" s="35"/>
      <c r="G4" s="34"/>
      <c r="H4" s="33"/>
      <c r="I4" s="33"/>
      <c r="J4" s="33">
        <v>480</v>
      </c>
      <c r="K4" s="33"/>
      <c r="L4" s="33">
        <v>177647</v>
      </c>
      <c r="M4" s="33"/>
      <c r="N4" s="35"/>
      <c r="O4" s="36">
        <f>SUM(C4:N4)</f>
        <v>178127</v>
      </c>
      <c r="P4" s="37"/>
      <c r="Q4" s="33"/>
      <c r="R4" s="35"/>
      <c r="S4" s="38">
        <f>SUM(P4:R4)</f>
        <v>0</v>
      </c>
      <c r="T4" s="39">
        <f t="shared" ref="T4:T21" si="0">SUM(O4-S4)</f>
        <v>178127</v>
      </c>
    </row>
    <row r="5" spans="1:20" ht="18" customHeight="1" x14ac:dyDescent="0.25">
      <c r="A5" s="5">
        <v>2</v>
      </c>
      <c r="B5" s="3" t="s">
        <v>81</v>
      </c>
      <c r="C5" s="40"/>
      <c r="D5" s="41">
        <v>669868.18999999994</v>
      </c>
      <c r="E5" s="40"/>
      <c r="F5" s="40"/>
      <c r="G5" s="41">
        <v>9065</v>
      </c>
      <c r="H5" s="40"/>
      <c r="I5" s="40"/>
      <c r="J5" s="40">
        <v>594</v>
      </c>
      <c r="K5" s="40"/>
      <c r="L5" s="40">
        <v>79484</v>
      </c>
      <c r="M5" s="40"/>
      <c r="N5" s="40"/>
      <c r="O5" s="36">
        <f t="shared" ref="O5:O21" si="1">SUM(C5:N5)</f>
        <v>759011.19</v>
      </c>
      <c r="P5" s="40"/>
      <c r="Q5" s="40"/>
      <c r="R5" s="40"/>
      <c r="S5" s="38">
        <f t="shared" ref="S5:S21" si="2">SUM(P5:R5)</f>
        <v>0</v>
      </c>
      <c r="T5" s="39">
        <f t="shared" si="0"/>
        <v>759011.19</v>
      </c>
    </row>
    <row r="6" spans="1:20" ht="18" customHeight="1" x14ac:dyDescent="0.25">
      <c r="A6" s="5">
        <v>3</v>
      </c>
      <c r="B6" s="3" t="s">
        <v>97</v>
      </c>
      <c r="C6" s="40"/>
      <c r="D6" s="41"/>
      <c r="E6" s="40"/>
      <c r="F6" s="40"/>
      <c r="G6" s="41"/>
      <c r="H6" s="40"/>
      <c r="I6" s="40"/>
      <c r="J6" s="40">
        <v>598</v>
      </c>
      <c r="K6" s="40"/>
      <c r="L6" s="40">
        <v>14603</v>
      </c>
      <c r="M6" s="40"/>
      <c r="N6" s="40"/>
      <c r="O6" s="36">
        <f t="shared" si="1"/>
        <v>15201</v>
      </c>
      <c r="P6" s="40"/>
      <c r="Q6" s="40"/>
      <c r="R6" s="40"/>
      <c r="S6" s="38">
        <f t="shared" si="2"/>
        <v>0</v>
      </c>
      <c r="T6" s="39">
        <f t="shared" si="0"/>
        <v>15201</v>
      </c>
    </row>
    <row r="7" spans="1:20" ht="18" customHeight="1" x14ac:dyDescent="0.25">
      <c r="A7" s="5">
        <v>4</v>
      </c>
      <c r="B7" s="3" t="s">
        <v>82</v>
      </c>
      <c r="C7" s="42"/>
      <c r="D7" s="41"/>
      <c r="E7" s="40"/>
      <c r="F7" s="40"/>
      <c r="G7" s="41"/>
      <c r="H7" s="40"/>
      <c r="I7" s="40"/>
      <c r="J7" s="40">
        <v>1064.8</v>
      </c>
      <c r="K7" s="40"/>
      <c r="L7" s="40">
        <v>29855.82</v>
      </c>
      <c r="M7" s="40"/>
      <c r="N7" s="40"/>
      <c r="O7" s="36">
        <f t="shared" si="1"/>
        <v>30920.62</v>
      </c>
      <c r="P7" s="40"/>
      <c r="Q7" s="40"/>
      <c r="R7" s="40"/>
      <c r="S7" s="38">
        <f t="shared" si="2"/>
        <v>0</v>
      </c>
      <c r="T7" s="39">
        <f t="shared" si="0"/>
        <v>30920.62</v>
      </c>
    </row>
    <row r="8" spans="1:20" ht="18" customHeight="1" x14ac:dyDescent="0.25">
      <c r="A8" s="5">
        <v>5</v>
      </c>
      <c r="B8" s="3" t="s">
        <v>83</v>
      </c>
      <c r="C8" s="40"/>
      <c r="D8" s="41">
        <v>237839</v>
      </c>
      <c r="E8" s="40"/>
      <c r="F8" s="40"/>
      <c r="G8" s="41"/>
      <c r="H8" s="40"/>
      <c r="I8" s="40"/>
      <c r="J8" s="40">
        <v>830.22</v>
      </c>
      <c r="K8" s="40"/>
      <c r="L8" s="40">
        <v>22588.07</v>
      </c>
      <c r="M8" s="40"/>
      <c r="N8" s="40"/>
      <c r="O8" s="36">
        <f t="shared" si="1"/>
        <v>261257.29</v>
      </c>
      <c r="P8" s="40"/>
      <c r="Q8" s="40"/>
      <c r="R8" s="40"/>
      <c r="S8" s="38">
        <f t="shared" si="2"/>
        <v>0</v>
      </c>
      <c r="T8" s="39">
        <f t="shared" si="0"/>
        <v>261257.29</v>
      </c>
    </row>
    <row r="9" spans="1:20" ht="18" customHeight="1" x14ac:dyDescent="0.25">
      <c r="A9" s="5">
        <v>6</v>
      </c>
      <c r="B9" s="3" t="s">
        <v>84</v>
      </c>
      <c r="C9" s="40"/>
      <c r="D9" s="41">
        <v>61973.66</v>
      </c>
      <c r="E9" s="40"/>
      <c r="F9" s="40"/>
      <c r="G9" s="41"/>
      <c r="H9" s="40"/>
      <c r="I9" s="40"/>
      <c r="J9" s="40">
        <v>215.92</v>
      </c>
      <c r="K9" s="40"/>
      <c r="L9" s="40">
        <v>16480.12</v>
      </c>
      <c r="M9" s="40"/>
      <c r="N9" s="40"/>
      <c r="O9" s="36">
        <f t="shared" si="1"/>
        <v>78669.7</v>
      </c>
      <c r="P9" s="40"/>
      <c r="Q9" s="40"/>
      <c r="R9" s="40"/>
      <c r="S9" s="38">
        <f t="shared" si="2"/>
        <v>0</v>
      </c>
      <c r="T9" s="39">
        <f t="shared" si="0"/>
        <v>78669.7</v>
      </c>
    </row>
    <row r="10" spans="1:20" ht="18" customHeight="1" x14ac:dyDescent="0.25">
      <c r="A10" s="5">
        <v>7</v>
      </c>
      <c r="B10" s="3" t="s">
        <v>85</v>
      </c>
      <c r="C10" s="40"/>
      <c r="D10" s="41"/>
      <c r="E10" s="40"/>
      <c r="F10" s="40"/>
      <c r="G10" s="41"/>
      <c r="H10" s="40"/>
      <c r="I10" s="40"/>
      <c r="J10" s="40">
        <v>1987.67</v>
      </c>
      <c r="K10" s="40"/>
      <c r="L10" s="40">
        <v>10019.459999999999</v>
      </c>
      <c r="M10" s="40"/>
      <c r="N10" s="40"/>
      <c r="O10" s="36">
        <f t="shared" si="1"/>
        <v>12007.13</v>
      </c>
      <c r="P10" s="40"/>
      <c r="Q10" s="40"/>
      <c r="R10" s="40"/>
      <c r="S10" s="38">
        <f t="shared" si="2"/>
        <v>0</v>
      </c>
      <c r="T10" s="39">
        <f t="shared" si="0"/>
        <v>12007.13</v>
      </c>
    </row>
    <row r="11" spans="1:20" ht="18" customHeight="1" x14ac:dyDescent="0.25">
      <c r="A11" s="5">
        <v>8</v>
      </c>
      <c r="B11" s="3" t="s">
        <v>86</v>
      </c>
      <c r="C11" s="40"/>
      <c r="D11" s="41"/>
      <c r="E11" s="40"/>
      <c r="F11" s="40"/>
      <c r="G11" s="41"/>
      <c r="H11" s="40"/>
      <c r="I11" s="40"/>
      <c r="J11" s="40">
        <v>2434</v>
      </c>
      <c r="K11" s="40"/>
      <c r="L11" s="40">
        <v>17838</v>
      </c>
      <c r="M11" s="40"/>
      <c r="N11" s="40"/>
      <c r="O11" s="36">
        <f t="shared" si="1"/>
        <v>20272</v>
      </c>
      <c r="P11" s="40"/>
      <c r="Q11" s="40"/>
      <c r="R11" s="40"/>
      <c r="S11" s="38">
        <f t="shared" si="2"/>
        <v>0</v>
      </c>
      <c r="T11" s="39">
        <f t="shared" si="0"/>
        <v>20272</v>
      </c>
    </row>
    <row r="12" spans="1:20" ht="18" customHeight="1" x14ac:dyDescent="0.25">
      <c r="A12" s="5">
        <v>9</v>
      </c>
      <c r="B12" s="3" t="s">
        <v>87</v>
      </c>
      <c r="C12" s="40"/>
      <c r="D12" s="41">
        <v>333161.05</v>
      </c>
      <c r="E12" s="40"/>
      <c r="F12" s="40">
        <v>13277.57</v>
      </c>
      <c r="G12" s="41"/>
      <c r="H12" s="40"/>
      <c r="I12" s="40"/>
      <c r="J12" s="40">
        <v>399.33</v>
      </c>
      <c r="K12" s="40"/>
      <c r="L12" s="40">
        <v>141541.46</v>
      </c>
      <c r="M12" s="40"/>
      <c r="N12" s="40"/>
      <c r="O12" s="36">
        <f t="shared" si="1"/>
        <v>488379.41000000003</v>
      </c>
      <c r="P12" s="40"/>
      <c r="Q12" s="40"/>
      <c r="R12" s="40"/>
      <c r="S12" s="38">
        <f t="shared" si="2"/>
        <v>0</v>
      </c>
      <c r="T12" s="39">
        <f t="shared" si="0"/>
        <v>488379.41000000003</v>
      </c>
    </row>
    <row r="13" spans="1:20" ht="18" customHeight="1" x14ac:dyDescent="0.25">
      <c r="A13" s="5">
        <v>10</v>
      </c>
      <c r="B13" s="3" t="s">
        <v>88</v>
      </c>
      <c r="C13" s="40"/>
      <c r="D13" s="41"/>
      <c r="E13" s="40"/>
      <c r="F13" s="40"/>
      <c r="G13" s="41"/>
      <c r="H13" s="40"/>
      <c r="I13" s="40"/>
      <c r="J13" s="40">
        <v>124.36</v>
      </c>
      <c r="K13" s="40"/>
      <c r="L13" s="40">
        <v>11374.04</v>
      </c>
      <c r="M13" s="40"/>
      <c r="N13" s="40"/>
      <c r="O13" s="36">
        <f t="shared" si="1"/>
        <v>11498.400000000001</v>
      </c>
      <c r="P13" s="40"/>
      <c r="Q13" s="40"/>
      <c r="R13" s="40"/>
      <c r="S13" s="38">
        <f t="shared" si="2"/>
        <v>0</v>
      </c>
      <c r="T13" s="39">
        <f t="shared" si="0"/>
        <v>11498.400000000001</v>
      </c>
    </row>
    <row r="14" spans="1:20" ht="18" customHeight="1" x14ac:dyDescent="0.25">
      <c r="A14" s="5">
        <v>11</v>
      </c>
      <c r="B14" s="3" t="s">
        <v>89</v>
      </c>
      <c r="C14" s="40"/>
      <c r="D14" s="41"/>
      <c r="E14" s="40"/>
      <c r="F14" s="40"/>
      <c r="G14" s="41"/>
      <c r="H14" s="40"/>
      <c r="I14" s="40"/>
      <c r="J14" s="40">
        <v>9</v>
      </c>
      <c r="K14" s="40"/>
      <c r="L14" s="40">
        <v>41411</v>
      </c>
      <c r="M14" s="40">
        <v>1</v>
      </c>
      <c r="N14" s="40"/>
      <c r="O14" s="36">
        <f t="shared" si="1"/>
        <v>41421</v>
      </c>
      <c r="P14" s="40"/>
      <c r="Q14" s="40"/>
      <c r="R14" s="40"/>
      <c r="S14" s="38">
        <f t="shared" si="2"/>
        <v>0</v>
      </c>
      <c r="T14" s="39">
        <f t="shared" si="0"/>
        <v>41421</v>
      </c>
    </row>
    <row r="15" spans="1:20" ht="18" customHeight="1" x14ac:dyDescent="0.25">
      <c r="A15" s="5">
        <v>12</v>
      </c>
      <c r="B15" s="3" t="s">
        <v>90</v>
      </c>
      <c r="C15" s="40"/>
      <c r="D15" s="41"/>
      <c r="E15" s="40"/>
      <c r="F15" s="40"/>
      <c r="G15" s="41"/>
      <c r="H15" s="40"/>
      <c r="I15" s="40"/>
      <c r="J15" s="40">
        <v>2134.33</v>
      </c>
      <c r="K15" s="40"/>
      <c r="L15" s="40">
        <v>8225.02</v>
      </c>
      <c r="M15" s="40"/>
      <c r="N15" s="40"/>
      <c r="O15" s="36">
        <f t="shared" si="1"/>
        <v>10359.35</v>
      </c>
      <c r="P15" s="40"/>
      <c r="Q15" s="40"/>
      <c r="R15" s="40"/>
      <c r="S15" s="38">
        <f t="shared" si="2"/>
        <v>0</v>
      </c>
      <c r="T15" s="39">
        <f t="shared" si="0"/>
        <v>10359.35</v>
      </c>
    </row>
    <row r="16" spans="1:20" ht="18" customHeight="1" x14ac:dyDescent="0.25">
      <c r="A16" s="5">
        <v>13</v>
      </c>
      <c r="B16" s="3" t="s">
        <v>91</v>
      </c>
      <c r="C16" s="40"/>
      <c r="D16" s="41"/>
      <c r="E16" s="40"/>
      <c r="F16" s="40"/>
      <c r="G16" s="41"/>
      <c r="H16" s="40"/>
      <c r="I16" s="40"/>
      <c r="J16" s="40">
        <v>3960.87</v>
      </c>
      <c r="K16" s="40"/>
      <c r="L16" s="40">
        <v>16679.55</v>
      </c>
      <c r="M16" s="40"/>
      <c r="N16" s="40"/>
      <c r="O16" s="36">
        <f t="shared" si="1"/>
        <v>20640.419999999998</v>
      </c>
      <c r="P16" s="40">
        <v>415</v>
      </c>
      <c r="Q16" s="40"/>
      <c r="R16" s="40"/>
      <c r="S16" s="38">
        <f t="shared" si="2"/>
        <v>415</v>
      </c>
      <c r="T16" s="39">
        <f t="shared" si="0"/>
        <v>20225.419999999998</v>
      </c>
    </row>
    <row r="17" spans="1:20" ht="18" customHeight="1" x14ac:dyDescent="0.25">
      <c r="A17" s="5">
        <v>14</v>
      </c>
      <c r="B17" s="3" t="s">
        <v>92</v>
      </c>
      <c r="C17" s="40"/>
      <c r="D17" s="41">
        <v>58854</v>
      </c>
      <c r="E17" s="40"/>
      <c r="F17" s="40"/>
      <c r="G17" s="41"/>
      <c r="H17" s="40"/>
      <c r="I17" s="40"/>
      <c r="J17" s="40">
        <v>1280</v>
      </c>
      <c r="K17" s="40"/>
      <c r="L17" s="40">
        <v>25179</v>
      </c>
      <c r="M17" s="40"/>
      <c r="N17" s="40"/>
      <c r="O17" s="36">
        <f t="shared" si="1"/>
        <v>85313</v>
      </c>
      <c r="P17" s="40">
        <v>512</v>
      </c>
      <c r="Q17" s="40"/>
      <c r="R17" s="40"/>
      <c r="S17" s="38">
        <f t="shared" si="2"/>
        <v>512</v>
      </c>
      <c r="T17" s="39">
        <f t="shared" si="0"/>
        <v>84801</v>
      </c>
    </row>
    <row r="18" spans="1:20" ht="18" customHeight="1" x14ac:dyDescent="0.25">
      <c r="A18" s="5">
        <v>15</v>
      </c>
      <c r="B18" s="3" t="s">
        <v>93</v>
      </c>
      <c r="C18" s="40"/>
      <c r="D18" s="41"/>
      <c r="E18" s="40"/>
      <c r="F18" s="40"/>
      <c r="G18" s="41"/>
      <c r="H18" s="40"/>
      <c r="I18" s="40"/>
      <c r="J18" s="40">
        <v>3638.91</v>
      </c>
      <c r="K18" s="40"/>
      <c r="L18" s="40">
        <v>49005.2</v>
      </c>
      <c r="M18" s="40"/>
      <c r="N18" s="40"/>
      <c r="O18" s="36">
        <f t="shared" si="1"/>
        <v>52644.11</v>
      </c>
      <c r="P18" s="40"/>
      <c r="Q18" s="40"/>
      <c r="R18" s="40"/>
      <c r="S18" s="38">
        <f t="shared" si="2"/>
        <v>0</v>
      </c>
      <c r="T18" s="39">
        <f t="shared" si="0"/>
        <v>52644.11</v>
      </c>
    </row>
    <row r="19" spans="1:20" ht="18" customHeight="1" x14ac:dyDescent="0.25">
      <c r="A19" s="5">
        <v>16</v>
      </c>
      <c r="B19" s="3" t="s">
        <v>94</v>
      </c>
      <c r="C19" s="40"/>
      <c r="D19" s="41">
        <v>37912</v>
      </c>
      <c r="E19" s="40"/>
      <c r="F19" s="40"/>
      <c r="G19" s="41"/>
      <c r="H19" s="40"/>
      <c r="I19" s="40"/>
      <c r="J19" s="40">
        <v>8177.21</v>
      </c>
      <c r="K19" s="40"/>
      <c r="L19" s="40">
        <v>14176.07</v>
      </c>
      <c r="M19" s="40"/>
      <c r="N19" s="40"/>
      <c r="O19" s="36">
        <f t="shared" si="1"/>
        <v>60265.279999999999</v>
      </c>
      <c r="P19" s="40"/>
      <c r="Q19" s="40"/>
      <c r="R19" s="40"/>
      <c r="S19" s="38">
        <f t="shared" si="2"/>
        <v>0</v>
      </c>
      <c r="T19" s="39">
        <f t="shared" si="0"/>
        <v>60265.279999999999</v>
      </c>
    </row>
    <row r="20" spans="1:20" ht="18" customHeight="1" x14ac:dyDescent="0.25">
      <c r="A20" s="5">
        <v>17</v>
      </c>
      <c r="B20" s="3" t="s">
        <v>95</v>
      </c>
      <c r="C20" s="40"/>
      <c r="D20" s="41"/>
      <c r="E20" s="40"/>
      <c r="F20" s="40"/>
      <c r="G20" s="41"/>
      <c r="H20" s="40"/>
      <c r="I20" s="40"/>
      <c r="J20" s="40">
        <v>55.29</v>
      </c>
      <c r="K20" s="40"/>
      <c r="L20" s="40">
        <v>6330.4</v>
      </c>
      <c r="M20" s="40"/>
      <c r="N20" s="40"/>
      <c r="O20" s="36">
        <f t="shared" si="1"/>
        <v>6385.69</v>
      </c>
      <c r="P20" s="40"/>
      <c r="Q20" s="40"/>
      <c r="R20" s="40"/>
      <c r="S20" s="38">
        <f t="shared" si="2"/>
        <v>0</v>
      </c>
      <c r="T20" s="39">
        <f t="shared" si="0"/>
        <v>6385.69</v>
      </c>
    </row>
    <row r="21" spans="1:20" ht="18" customHeight="1" x14ac:dyDescent="0.25">
      <c r="A21" s="5">
        <v>18</v>
      </c>
      <c r="B21" s="3" t="s">
        <v>96</v>
      </c>
      <c r="C21" s="40"/>
      <c r="D21" s="41"/>
      <c r="E21" s="40"/>
      <c r="F21" s="40"/>
      <c r="G21" s="41"/>
      <c r="H21" s="40"/>
      <c r="I21" s="40"/>
      <c r="J21" s="40">
        <v>1881.45</v>
      </c>
      <c r="K21" s="40"/>
      <c r="L21" s="40">
        <v>6485.33</v>
      </c>
      <c r="M21" s="40"/>
      <c r="N21" s="40"/>
      <c r="O21" s="36">
        <f t="shared" si="1"/>
        <v>8366.7800000000007</v>
      </c>
      <c r="P21" s="40"/>
      <c r="Q21" s="40"/>
      <c r="R21" s="40"/>
      <c r="S21" s="38">
        <f t="shared" si="2"/>
        <v>0</v>
      </c>
      <c r="T21" s="39">
        <f t="shared" si="0"/>
        <v>8366.7800000000007</v>
      </c>
    </row>
    <row r="22" spans="1:20" s="6" customFormat="1" ht="18" customHeight="1" thickBot="1" x14ac:dyDescent="0.3">
      <c r="A22" s="43"/>
      <c r="B22" s="44" t="s">
        <v>77</v>
      </c>
      <c r="C22" s="45">
        <f>SUM(C4:C21)</f>
        <v>0</v>
      </c>
      <c r="D22" s="45">
        <f t="shared" ref="D22:T22" si="3">SUM(D4:D21)</f>
        <v>1399607.9</v>
      </c>
      <c r="E22" s="45">
        <f t="shared" si="3"/>
        <v>0</v>
      </c>
      <c r="F22" s="45">
        <f t="shared" si="3"/>
        <v>13277.57</v>
      </c>
      <c r="G22" s="45">
        <f t="shared" si="3"/>
        <v>9065</v>
      </c>
      <c r="H22" s="45">
        <f t="shared" si="3"/>
        <v>0</v>
      </c>
      <c r="I22" s="45">
        <f t="shared" si="3"/>
        <v>0</v>
      </c>
      <c r="J22" s="45">
        <f t="shared" si="3"/>
        <v>29865.360000000001</v>
      </c>
      <c r="K22" s="45">
        <f t="shared" si="3"/>
        <v>0</v>
      </c>
      <c r="L22" s="45">
        <f t="shared" si="3"/>
        <v>688922.53999999992</v>
      </c>
      <c r="M22" s="45">
        <f t="shared" si="3"/>
        <v>1</v>
      </c>
      <c r="N22" s="45">
        <f t="shared" si="3"/>
        <v>0</v>
      </c>
      <c r="O22" s="45">
        <f t="shared" si="3"/>
        <v>2140739.3699999996</v>
      </c>
      <c r="P22" s="45">
        <f t="shared" si="3"/>
        <v>927</v>
      </c>
      <c r="Q22" s="45">
        <f t="shared" si="3"/>
        <v>0</v>
      </c>
      <c r="R22" s="45">
        <f t="shared" si="3"/>
        <v>0</v>
      </c>
      <c r="S22" s="45">
        <f t="shared" si="3"/>
        <v>927</v>
      </c>
      <c r="T22" s="45">
        <f t="shared" si="3"/>
        <v>2139812.3699999996</v>
      </c>
    </row>
    <row r="23" spans="1:20" s="46" customFormat="1" ht="16.5" customHeight="1" thickBot="1" x14ac:dyDescent="0.25"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>
        <f>SUM(C22:N22)</f>
        <v>2140739.37</v>
      </c>
      <c r="P23" s="48"/>
      <c r="Q23" s="48"/>
      <c r="R23" s="48"/>
      <c r="S23" s="48">
        <f>SUM(P22:R22)</f>
        <v>927</v>
      </c>
      <c r="T23" s="49">
        <f>O22-S22</f>
        <v>2139812.3699999996</v>
      </c>
    </row>
    <row r="24" spans="1:20" s="7" customFormat="1" ht="18" customHeight="1" thickBot="1" x14ac:dyDescent="0.25">
      <c r="A24" s="50"/>
      <c r="B24" s="51" t="s">
        <v>78</v>
      </c>
      <c r="C24" s="52">
        <v>3352.44</v>
      </c>
      <c r="D24" s="52"/>
      <c r="E24" s="52"/>
      <c r="F24" s="52"/>
      <c r="G24" s="52">
        <v>7000</v>
      </c>
      <c r="H24" s="52"/>
      <c r="I24" s="52"/>
      <c r="J24" s="52">
        <v>77.88</v>
      </c>
      <c r="K24" s="52"/>
      <c r="L24" s="52">
        <v>15124.34</v>
      </c>
      <c r="M24" s="52"/>
      <c r="N24" s="52"/>
      <c r="O24" s="53">
        <f>SUM(C24:N24)</f>
        <v>25554.66</v>
      </c>
      <c r="P24" s="52"/>
      <c r="Q24" s="52"/>
      <c r="R24" s="52"/>
      <c r="S24" s="54">
        <f t="shared" ref="S24" si="4">SUM(P24:R24)</f>
        <v>0</v>
      </c>
      <c r="T24" s="55">
        <f t="shared" ref="T24" si="5">SUM(O24-S24)</f>
        <v>25554.66</v>
      </c>
    </row>
    <row r="26" spans="1:20" x14ac:dyDescent="0.25">
      <c r="A26" s="13"/>
      <c r="B26" s="14"/>
      <c r="C26" s="15"/>
      <c r="D26" s="16"/>
      <c r="E26" s="15"/>
      <c r="F26" s="15"/>
      <c r="G26" s="16"/>
      <c r="H26" s="15"/>
      <c r="I26" s="15"/>
      <c r="J26" s="15"/>
      <c r="K26" s="15"/>
      <c r="L26" s="15"/>
      <c r="M26" s="15"/>
      <c r="N26" s="15"/>
      <c r="O26" s="17"/>
      <c r="P26" s="18"/>
      <c r="Q26" s="18"/>
      <c r="R26" s="18"/>
      <c r="S26" s="19"/>
      <c r="T26" s="18"/>
    </row>
    <row r="27" spans="1:20" x14ac:dyDescent="0.25">
      <c r="A27" s="13"/>
      <c r="B27" s="14"/>
      <c r="C27" s="15"/>
      <c r="D27" s="16"/>
      <c r="E27" s="15"/>
      <c r="F27" s="15"/>
      <c r="G27" s="16"/>
      <c r="H27" s="15"/>
      <c r="I27" s="15"/>
      <c r="J27" s="15"/>
      <c r="K27" s="15"/>
      <c r="L27" s="15"/>
      <c r="M27" s="15"/>
      <c r="N27" s="15"/>
      <c r="O27" s="17"/>
      <c r="P27" s="18"/>
      <c r="Q27" s="18"/>
      <c r="R27" s="18"/>
      <c r="S27" s="19"/>
      <c r="T27" s="18"/>
    </row>
    <row r="28" spans="1:20" x14ac:dyDescent="0.25">
      <c r="A28" s="13"/>
      <c r="B28" s="14"/>
      <c r="C28" s="15"/>
      <c r="D28" s="16"/>
      <c r="E28" s="15"/>
      <c r="F28" s="15"/>
      <c r="G28" s="16"/>
      <c r="H28" s="15"/>
      <c r="I28" s="15"/>
      <c r="J28" s="15"/>
      <c r="K28" s="15"/>
      <c r="L28" s="15"/>
      <c r="M28" s="15"/>
      <c r="N28" s="15"/>
      <c r="O28" s="17"/>
      <c r="P28" s="18"/>
      <c r="Q28" s="18"/>
      <c r="R28" s="18"/>
      <c r="S28" s="19"/>
      <c r="T28" s="18"/>
    </row>
    <row r="29" spans="1:20" x14ac:dyDescent="0.25">
      <c r="A29" s="13"/>
      <c r="B29" s="14"/>
      <c r="C29" s="15"/>
      <c r="D29" s="16"/>
      <c r="E29" s="15"/>
      <c r="F29" s="15"/>
      <c r="G29" s="16"/>
      <c r="H29" s="15"/>
      <c r="I29" s="15"/>
      <c r="J29" s="15"/>
      <c r="K29" s="15"/>
      <c r="L29" s="15"/>
      <c r="M29" s="15"/>
      <c r="N29" s="15"/>
      <c r="O29" s="17"/>
      <c r="P29" s="18"/>
      <c r="Q29" s="18"/>
      <c r="R29" s="18"/>
      <c r="S29" s="19"/>
      <c r="T29" s="18"/>
    </row>
    <row r="30" spans="1:20" x14ac:dyDescent="0.25">
      <c r="A30" s="13"/>
      <c r="B30" s="14"/>
      <c r="C30" s="15"/>
      <c r="D30" s="16"/>
      <c r="E30" s="15"/>
      <c r="F30" s="15"/>
      <c r="G30" s="16"/>
      <c r="H30" s="15"/>
      <c r="I30" s="15"/>
      <c r="J30" s="15"/>
      <c r="K30" s="15"/>
      <c r="L30" s="15"/>
      <c r="M30" s="15"/>
      <c r="N30" s="15"/>
      <c r="O30" s="17"/>
      <c r="P30" s="18"/>
      <c r="Q30" s="18"/>
      <c r="R30" s="18"/>
      <c r="S30" s="19"/>
      <c r="T30" s="18"/>
    </row>
    <row r="31" spans="1:20" x14ac:dyDescent="0.25">
      <c r="A31" s="13"/>
      <c r="B31" s="14"/>
      <c r="C31" s="15"/>
      <c r="D31" s="16"/>
      <c r="E31" s="15"/>
      <c r="F31" s="15"/>
      <c r="G31" s="16"/>
      <c r="H31" s="15"/>
      <c r="I31" s="15"/>
      <c r="J31" s="15"/>
      <c r="K31" s="15"/>
      <c r="L31" s="15"/>
      <c r="M31" s="15"/>
      <c r="N31" s="15"/>
      <c r="O31" s="17"/>
      <c r="P31" s="18"/>
      <c r="Q31" s="18"/>
      <c r="R31" s="18"/>
      <c r="S31" s="19"/>
      <c r="T31" s="18"/>
    </row>
    <row r="32" spans="1:20" x14ac:dyDescent="0.25">
      <c r="A32" s="13"/>
      <c r="B32" s="14"/>
      <c r="C32" s="15"/>
      <c r="D32" s="16"/>
      <c r="E32" s="15"/>
      <c r="F32" s="15"/>
      <c r="G32" s="16"/>
      <c r="H32" s="15"/>
      <c r="I32" s="15"/>
      <c r="J32" s="15"/>
      <c r="K32" s="15"/>
      <c r="L32" s="15"/>
      <c r="M32" s="15"/>
      <c r="N32" s="15"/>
      <c r="O32" s="17"/>
      <c r="P32" s="18"/>
      <c r="Q32" s="18"/>
      <c r="R32" s="18"/>
      <c r="S32" s="19"/>
      <c r="T32" s="18"/>
    </row>
    <row r="33" spans="1:20" x14ac:dyDescent="0.25">
      <c r="A33" s="13"/>
      <c r="B33" s="14"/>
      <c r="C33" s="15"/>
      <c r="D33" s="16"/>
      <c r="E33" s="15"/>
      <c r="F33" s="15"/>
      <c r="G33" s="16"/>
      <c r="H33" s="15"/>
      <c r="I33" s="15"/>
      <c r="J33" s="15"/>
      <c r="K33" s="15"/>
      <c r="L33" s="15"/>
      <c r="M33" s="15"/>
      <c r="N33" s="15"/>
      <c r="O33" s="17"/>
      <c r="P33" s="18"/>
      <c r="Q33" s="18"/>
      <c r="R33" s="18"/>
      <c r="S33" s="19"/>
      <c r="T33" s="18"/>
    </row>
    <row r="34" spans="1:20" x14ac:dyDescent="0.25">
      <c r="A34" s="13"/>
      <c r="B34" s="14"/>
      <c r="C34" s="15"/>
      <c r="D34" s="16"/>
      <c r="E34" s="15"/>
      <c r="F34" s="15"/>
      <c r="G34" s="16"/>
      <c r="H34" s="15"/>
      <c r="I34" s="15"/>
      <c r="J34" s="15"/>
      <c r="K34" s="15"/>
      <c r="L34" s="15"/>
      <c r="M34" s="15"/>
      <c r="N34" s="15"/>
      <c r="O34" s="17"/>
      <c r="P34" s="18"/>
      <c r="Q34" s="18"/>
      <c r="R34" s="18"/>
      <c r="S34" s="19"/>
      <c r="T34" s="18"/>
    </row>
    <row r="35" spans="1:20" x14ac:dyDescent="0.25">
      <c r="A35" s="13"/>
      <c r="B35" s="14"/>
      <c r="C35" s="15"/>
      <c r="D35" s="16"/>
      <c r="E35" s="15"/>
      <c r="F35" s="15"/>
      <c r="G35" s="16"/>
      <c r="H35" s="15"/>
      <c r="I35" s="15"/>
      <c r="J35" s="15"/>
      <c r="K35" s="15"/>
      <c r="L35" s="15"/>
      <c r="M35" s="15"/>
      <c r="N35" s="15"/>
      <c r="O35" s="17"/>
      <c r="P35" s="18"/>
      <c r="Q35" s="18"/>
      <c r="R35" s="18"/>
      <c r="S35" s="19"/>
      <c r="T35" s="18"/>
    </row>
    <row r="36" spans="1:20" s="6" customFormat="1" ht="18" customHeight="1" x14ac:dyDescent="0.25">
      <c r="O36" s="20"/>
      <c r="P36" s="20"/>
      <c r="Q36" s="20"/>
      <c r="R36" s="20"/>
      <c r="S36" s="20"/>
      <c r="T36" s="20"/>
    </row>
    <row r="37" spans="1:20" ht="7.5" customHeight="1" x14ac:dyDescent="0.25">
      <c r="O37" s="21"/>
      <c r="P37" s="21"/>
      <c r="Q37" s="21"/>
      <c r="R37" s="21"/>
      <c r="S37" s="21"/>
      <c r="T37" s="20"/>
    </row>
    <row r="38" spans="1:20" s="7" customFormat="1" ht="17.45" customHeight="1" x14ac:dyDescent="0.2">
      <c r="O38" s="22"/>
      <c r="P38" s="22"/>
      <c r="Q38" s="22"/>
      <c r="R38" s="22"/>
      <c r="S38" s="22"/>
      <c r="T38" s="22"/>
    </row>
  </sheetData>
  <sheetProtection algorithmName="SHA-512" hashValue="ACdLJl4YWc+4xBzd2T9Hp3dEUi34LdL7ur6gYv6xiXsOJ1+0jOC5M0zZfmxU1YefxUwT+O7xSVK3PDh2v9PYFg==" saltValue="f7OCFOvuXYU1p4exLRDnkA==" spinCount="100000" sheet="1" objects="1" scenarios="1" selectLockedCells="1"/>
  <mergeCells count="20">
    <mergeCell ref="A2:A3"/>
    <mergeCell ref="C2:C3"/>
    <mergeCell ref="D2:D3"/>
    <mergeCell ref="E2:E3"/>
    <mergeCell ref="S2:S3"/>
    <mergeCell ref="T2:T3"/>
    <mergeCell ref="B2:B3"/>
    <mergeCell ref="M2:M3"/>
    <mergeCell ref="N2:N3"/>
    <mergeCell ref="O2:O3"/>
    <mergeCell ref="P2:P3"/>
    <mergeCell ref="Q2:Q3"/>
    <mergeCell ref="R2:R3"/>
    <mergeCell ref="H2:H3"/>
    <mergeCell ref="I2:I3"/>
    <mergeCell ref="J2:J3"/>
    <mergeCell ref="K2:K3"/>
    <mergeCell ref="L2:L3"/>
    <mergeCell ref="G2:G3"/>
    <mergeCell ref="F2:F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4" orientation="landscape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pane ySplit="3" topLeftCell="A10" activePane="bottomLeft" state="frozen"/>
      <selection pane="bottomLeft" activeCell="Q24" sqref="Q24"/>
    </sheetView>
  </sheetViews>
  <sheetFormatPr defaultColWidth="8.7109375" defaultRowHeight="15" x14ac:dyDescent="0.25"/>
  <cols>
    <col min="1" max="1" width="3.85546875" style="1" customWidth="1"/>
    <col min="2" max="2" width="15" style="1" customWidth="1"/>
    <col min="3" max="3" width="8.5703125" style="1" customWidth="1"/>
    <col min="4" max="4" width="9.28515625" style="1" customWidth="1"/>
    <col min="5" max="7" width="8.7109375" style="1"/>
    <col min="8" max="8" width="5.85546875" style="1" customWidth="1"/>
    <col min="9" max="10" width="7.5703125" style="1" customWidth="1"/>
    <col min="11" max="11" width="6.140625" style="1" customWidth="1"/>
    <col min="12" max="12" width="7.140625" style="1" customWidth="1"/>
    <col min="13" max="13" width="8" style="1" customWidth="1"/>
    <col min="14" max="14" width="7.5703125" style="1" customWidth="1"/>
    <col min="15" max="15" width="8.140625" style="1" customWidth="1"/>
    <col min="16" max="17" width="6.85546875" style="1" customWidth="1"/>
    <col min="18" max="18" width="8" style="1" customWidth="1"/>
    <col min="19" max="16384" width="8.7109375" style="1"/>
  </cols>
  <sheetData>
    <row r="1" spans="1:19" ht="16.5" thickBot="1" x14ac:dyDescent="0.3">
      <c r="B1" s="31" t="s">
        <v>101</v>
      </c>
      <c r="C1" s="32"/>
      <c r="D1" s="32"/>
      <c r="E1" s="32"/>
    </row>
    <row r="2" spans="1:19" x14ac:dyDescent="0.25">
      <c r="A2" s="102" t="s">
        <v>3</v>
      </c>
      <c r="B2" s="104" t="s">
        <v>0</v>
      </c>
      <c r="C2" s="99" t="s">
        <v>19</v>
      </c>
      <c r="D2" s="99" t="s">
        <v>20</v>
      </c>
      <c r="E2" s="106" t="s">
        <v>1</v>
      </c>
      <c r="F2" s="106"/>
      <c r="G2" s="106"/>
      <c r="H2" s="106"/>
      <c r="I2" s="106"/>
      <c r="J2" s="99" t="s">
        <v>26</v>
      </c>
      <c r="K2" s="99" t="s">
        <v>27</v>
      </c>
      <c r="L2" s="99" t="s">
        <v>28</v>
      </c>
      <c r="M2" s="99" t="s">
        <v>29</v>
      </c>
      <c r="N2" s="99" t="s">
        <v>30</v>
      </c>
      <c r="O2" s="99" t="s">
        <v>31</v>
      </c>
      <c r="P2" s="99" t="s">
        <v>18</v>
      </c>
      <c r="Q2" s="101"/>
      <c r="R2" s="101"/>
      <c r="S2" s="97" t="s">
        <v>35</v>
      </c>
    </row>
    <row r="3" spans="1:19" ht="36.75" thickBot="1" x14ac:dyDescent="0.3">
      <c r="A3" s="103"/>
      <c r="B3" s="105"/>
      <c r="C3" s="100"/>
      <c r="D3" s="100"/>
      <c r="E3" s="30" t="s">
        <v>21</v>
      </c>
      <c r="F3" s="30" t="s">
        <v>22</v>
      </c>
      <c r="G3" s="30" t="s">
        <v>23</v>
      </c>
      <c r="H3" s="30" t="s">
        <v>24</v>
      </c>
      <c r="I3" s="30" t="s">
        <v>25</v>
      </c>
      <c r="J3" s="100"/>
      <c r="K3" s="100"/>
      <c r="L3" s="100"/>
      <c r="M3" s="100"/>
      <c r="N3" s="100"/>
      <c r="O3" s="100"/>
      <c r="P3" s="30" t="s">
        <v>32</v>
      </c>
      <c r="Q3" s="30" t="s">
        <v>33</v>
      </c>
      <c r="R3" s="30" t="s">
        <v>34</v>
      </c>
      <c r="S3" s="98"/>
    </row>
    <row r="4" spans="1:19" ht="18" customHeight="1" x14ac:dyDescent="0.25">
      <c r="A4" s="4">
        <v>1</v>
      </c>
      <c r="B4" s="2" t="s">
        <v>80</v>
      </c>
      <c r="C4" s="56">
        <v>3273</v>
      </c>
      <c r="D4" s="57">
        <f>SUM(E4:I4)</f>
        <v>21800</v>
      </c>
      <c r="E4" s="33">
        <v>15670</v>
      </c>
      <c r="F4" s="56">
        <v>2580</v>
      </c>
      <c r="G4" s="56">
        <v>3550</v>
      </c>
      <c r="H4" s="56"/>
      <c r="I4" s="33"/>
      <c r="J4" s="56"/>
      <c r="K4" s="56"/>
      <c r="L4" s="56"/>
      <c r="M4" s="56">
        <v>132562</v>
      </c>
      <c r="N4" s="56"/>
      <c r="O4" s="57">
        <f>SUM(P4:R4)</f>
        <v>518</v>
      </c>
      <c r="P4" s="33"/>
      <c r="Q4" s="33"/>
      <c r="R4" s="33">
        <v>518</v>
      </c>
      <c r="S4" s="58">
        <f>C4+D4+J4+K4+L4+M4+N4+O4</f>
        <v>158153</v>
      </c>
    </row>
    <row r="5" spans="1:19" ht="18" customHeight="1" x14ac:dyDescent="0.25">
      <c r="A5" s="5">
        <v>2</v>
      </c>
      <c r="B5" s="3" t="s">
        <v>81</v>
      </c>
      <c r="C5" s="40">
        <v>75990</v>
      </c>
      <c r="D5" s="57">
        <f t="shared" ref="D5:D21" si="0">SUM(E5:I5)</f>
        <v>61095</v>
      </c>
      <c r="E5" s="40">
        <v>37381</v>
      </c>
      <c r="F5" s="40">
        <v>3682</v>
      </c>
      <c r="G5" s="40">
        <v>12032</v>
      </c>
      <c r="H5" s="40">
        <v>8000</v>
      </c>
      <c r="I5" s="40"/>
      <c r="J5" s="40"/>
      <c r="K5" s="40"/>
      <c r="L5" s="40"/>
      <c r="M5" s="40"/>
      <c r="N5" s="40">
        <v>40443</v>
      </c>
      <c r="O5" s="57">
        <f t="shared" ref="O5:O21" si="1">SUM(P5:R5)</f>
        <v>16997</v>
      </c>
      <c r="P5" s="40">
        <v>37</v>
      </c>
      <c r="Q5" s="40"/>
      <c r="R5" s="40">
        <v>16960</v>
      </c>
      <c r="S5" s="58">
        <f t="shared" ref="S5:S21" si="2">C5+D5+J5+K5+L5+M5+N5+O5</f>
        <v>194525</v>
      </c>
    </row>
    <row r="6" spans="1:19" ht="18" customHeight="1" x14ac:dyDescent="0.25">
      <c r="A6" s="5">
        <v>3</v>
      </c>
      <c r="B6" s="3" t="s">
        <v>97</v>
      </c>
      <c r="C6" s="40">
        <v>1920</v>
      </c>
      <c r="D6" s="57">
        <f t="shared" si="0"/>
        <v>22801</v>
      </c>
      <c r="E6" s="40">
        <v>11499</v>
      </c>
      <c r="F6" s="40">
        <v>7642</v>
      </c>
      <c r="G6" s="40">
        <v>3660</v>
      </c>
      <c r="H6" s="40"/>
      <c r="I6" s="40"/>
      <c r="J6" s="40"/>
      <c r="K6" s="40"/>
      <c r="L6" s="40"/>
      <c r="M6" s="40"/>
      <c r="N6" s="40">
        <v>5706</v>
      </c>
      <c r="O6" s="57">
        <f t="shared" si="1"/>
        <v>0</v>
      </c>
      <c r="P6" s="40"/>
      <c r="Q6" s="40"/>
      <c r="R6" s="40"/>
      <c r="S6" s="58">
        <f t="shared" si="2"/>
        <v>30427</v>
      </c>
    </row>
    <row r="7" spans="1:19" ht="18" customHeight="1" x14ac:dyDescent="0.25">
      <c r="A7" s="5">
        <v>4</v>
      </c>
      <c r="B7" s="3" t="s">
        <v>82</v>
      </c>
      <c r="C7" s="40">
        <v>5371.62</v>
      </c>
      <c r="D7" s="57">
        <f t="shared" si="0"/>
        <v>35945.130000000005</v>
      </c>
      <c r="E7" s="40">
        <v>24806.86</v>
      </c>
      <c r="F7" s="40">
        <v>3352.27</v>
      </c>
      <c r="G7" s="40">
        <v>7706</v>
      </c>
      <c r="H7" s="40"/>
      <c r="I7" s="40">
        <v>80</v>
      </c>
      <c r="J7" s="40"/>
      <c r="K7" s="40"/>
      <c r="L7" s="40">
        <v>40500</v>
      </c>
      <c r="M7" s="40"/>
      <c r="N7" s="40"/>
      <c r="O7" s="57">
        <f t="shared" si="1"/>
        <v>0</v>
      </c>
      <c r="P7" s="40"/>
      <c r="Q7" s="40"/>
      <c r="R7" s="40"/>
      <c r="S7" s="58">
        <f t="shared" si="2"/>
        <v>81816.75</v>
      </c>
    </row>
    <row r="8" spans="1:19" ht="18" customHeight="1" x14ac:dyDescent="0.25">
      <c r="A8" s="5">
        <v>5</v>
      </c>
      <c r="B8" s="3" t="s">
        <v>83</v>
      </c>
      <c r="C8" s="40">
        <v>369.28</v>
      </c>
      <c r="D8" s="57">
        <f t="shared" si="0"/>
        <v>26773.7</v>
      </c>
      <c r="E8" s="40">
        <v>8295</v>
      </c>
      <c r="F8" s="40">
        <v>3718.7</v>
      </c>
      <c r="G8" s="40">
        <v>14760</v>
      </c>
      <c r="H8" s="40"/>
      <c r="I8" s="40"/>
      <c r="J8" s="40"/>
      <c r="K8" s="40"/>
      <c r="L8" s="40">
        <v>3390</v>
      </c>
      <c r="M8" s="40"/>
      <c r="N8" s="40">
        <v>332</v>
      </c>
      <c r="O8" s="57">
        <f t="shared" si="1"/>
        <v>488.5</v>
      </c>
      <c r="P8" s="40"/>
      <c r="Q8" s="40"/>
      <c r="R8" s="40">
        <v>488.5</v>
      </c>
      <c r="S8" s="58">
        <f t="shared" si="2"/>
        <v>31353.48</v>
      </c>
    </row>
    <row r="9" spans="1:19" ht="18" customHeight="1" x14ac:dyDescent="0.25">
      <c r="A9" s="5">
        <v>6</v>
      </c>
      <c r="B9" s="3" t="s">
        <v>84</v>
      </c>
      <c r="C9" s="40">
        <v>1739</v>
      </c>
      <c r="D9" s="57">
        <f t="shared" si="0"/>
        <v>18400.8</v>
      </c>
      <c r="E9" s="40">
        <v>8846</v>
      </c>
      <c r="F9" s="40">
        <v>2681.3</v>
      </c>
      <c r="G9" s="40">
        <v>6694.5</v>
      </c>
      <c r="H9" s="40"/>
      <c r="I9" s="40">
        <v>179</v>
      </c>
      <c r="J9" s="40"/>
      <c r="K9" s="40"/>
      <c r="L9" s="40"/>
      <c r="M9" s="40"/>
      <c r="N9" s="40"/>
      <c r="O9" s="57">
        <f t="shared" si="1"/>
        <v>0</v>
      </c>
      <c r="P9" s="40"/>
      <c r="Q9" s="40"/>
      <c r="R9" s="40"/>
      <c r="S9" s="58">
        <f t="shared" si="2"/>
        <v>20139.8</v>
      </c>
    </row>
    <row r="10" spans="1:19" ht="18" customHeight="1" x14ac:dyDescent="0.25">
      <c r="A10" s="5">
        <v>7</v>
      </c>
      <c r="B10" s="3" t="s">
        <v>85</v>
      </c>
      <c r="C10" s="40">
        <v>6408.21</v>
      </c>
      <c r="D10" s="57">
        <f t="shared" si="0"/>
        <v>2116.1</v>
      </c>
      <c r="E10" s="40">
        <v>585</v>
      </c>
      <c r="F10" s="40">
        <v>426.1</v>
      </c>
      <c r="G10" s="40">
        <v>1105</v>
      </c>
      <c r="H10" s="40"/>
      <c r="I10" s="40"/>
      <c r="J10" s="40"/>
      <c r="K10" s="40"/>
      <c r="L10" s="40">
        <v>500</v>
      </c>
      <c r="M10" s="40"/>
      <c r="N10" s="40"/>
      <c r="O10" s="57">
        <f t="shared" si="1"/>
        <v>88.32</v>
      </c>
      <c r="P10" s="40"/>
      <c r="Q10" s="40"/>
      <c r="R10" s="40">
        <v>88.32</v>
      </c>
      <c r="S10" s="58">
        <f t="shared" si="2"/>
        <v>9112.6299999999992</v>
      </c>
    </row>
    <row r="11" spans="1:19" ht="18" customHeight="1" x14ac:dyDescent="0.25">
      <c r="A11" s="5">
        <v>8</v>
      </c>
      <c r="B11" s="3" t="s">
        <v>86</v>
      </c>
      <c r="C11" s="40">
        <v>496</v>
      </c>
      <c r="D11" s="57">
        <f t="shared" si="0"/>
        <v>25627</v>
      </c>
      <c r="E11" s="40">
        <v>15677</v>
      </c>
      <c r="F11" s="40">
        <v>1846</v>
      </c>
      <c r="G11" s="40">
        <v>8104</v>
      </c>
      <c r="H11" s="40"/>
      <c r="I11" s="40"/>
      <c r="J11" s="40"/>
      <c r="K11" s="40"/>
      <c r="L11" s="40"/>
      <c r="M11" s="40"/>
      <c r="N11" s="40"/>
      <c r="O11" s="57">
        <f t="shared" si="1"/>
        <v>76</v>
      </c>
      <c r="P11" s="40"/>
      <c r="Q11" s="40"/>
      <c r="R11" s="40">
        <v>76</v>
      </c>
      <c r="S11" s="58">
        <f t="shared" si="2"/>
        <v>26199</v>
      </c>
    </row>
    <row r="12" spans="1:19" ht="18" customHeight="1" x14ac:dyDescent="0.25">
      <c r="A12" s="5">
        <v>9</v>
      </c>
      <c r="B12" s="3" t="s">
        <v>87</v>
      </c>
      <c r="C12" s="40">
        <v>5644.68</v>
      </c>
      <c r="D12" s="57">
        <f t="shared" si="0"/>
        <v>50607.389999999992</v>
      </c>
      <c r="E12" s="40">
        <v>28258.01</v>
      </c>
      <c r="F12" s="40">
        <v>11465.75</v>
      </c>
      <c r="G12" s="40">
        <v>9400</v>
      </c>
      <c r="H12" s="40"/>
      <c r="I12" s="40">
        <v>1483.63</v>
      </c>
      <c r="J12" s="40"/>
      <c r="K12" s="40"/>
      <c r="L12" s="40">
        <v>8000</v>
      </c>
      <c r="M12" s="40">
        <v>9176</v>
      </c>
      <c r="N12" s="40"/>
      <c r="O12" s="57">
        <f t="shared" si="1"/>
        <v>1.67</v>
      </c>
      <c r="P12" s="40">
        <v>1.67</v>
      </c>
      <c r="Q12" s="40"/>
      <c r="R12" s="40"/>
      <c r="S12" s="58">
        <f t="shared" si="2"/>
        <v>73429.739999999991</v>
      </c>
    </row>
    <row r="13" spans="1:19" ht="18" customHeight="1" x14ac:dyDescent="0.25">
      <c r="A13" s="5">
        <v>10</v>
      </c>
      <c r="B13" s="3" t="s">
        <v>88</v>
      </c>
      <c r="C13" s="40"/>
      <c r="D13" s="57">
        <f t="shared" si="0"/>
        <v>34423.729999999996</v>
      </c>
      <c r="E13" s="40">
        <v>21728</v>
      </c>
      <c r="F13" s="40">
        <v>7287.73</v>
      </c>
      <c r="G13" s="40">
        <v>5408</v>
      </c>
      <c r="H13" s="40"/>
      <c r="I13" s="40"/>
      <c r="J13" s="40"/>
      <c r="K13" s="40"/>
      <c r="L13" s="40">
        <v>36500</v>
      </c>
      <c r="M13" s="40"/>
      <c r="N13" s="40"/>
      <c r="O13" s="57">
        <f t="shared" si="1"/>
        <v>3107.35</v>
      </c>
      <c r="P13" s="40"/>
      <c r="Q13" s="40"/>
      <c r="R13" s="40">
        <v>3107.35</v>
      </c>
      <c r="S13" s="58">
        <f t="shared" si="2"/>
        <v>74031.08</v>
      </c>
    </row>
    <row r="14" spans="1:19" ht="18" customHeight="1" x14ac:dyDescent="0.25">
      <c r="A14" s="5">
        <v>11</v>
      </c>
      <c r="B14" s="3" t="s">
        <v>89</v>
      </c>
      <c r="C14" s="40">
        <v>41</v>
      </c>
      <c r="D14" s="57">
        <f t="shared" si="0"/>
        <v>20242</v>
      </c>
      <c r="E14" s="40">
        <v>7570</v>
      </c>
      <c r="F14" s="40">
        <v>3373</v>
      </c>
      <c r="G14" s="40">
        <v>8710</v>
      </c>
      <c r="H14" s="40"/>
      <c r="I14" s="40">
        <v>589</v>
      </c>
      <c r="J14" s="40"/>
      <c r="K14" s="40"/>
      <c r="L14" s="40"/>
      <c r="M14" s="40"/>
      <c r="N14" s="40"/>
      <c r="O14" s="57">
        <f t="shared" si="1"/>
        <v>0</v>
      </c>
      <c r="P14" s="40"/>
      <c r="Q14" s="40"/>
      <c r="R14" s="40"/>
      <c r="S14" s="58">
        <f t="shared" si="2"/>
        <v>20283</v>
      </c>
    </row>
    <row r="15" spans="1:19" ht="18" customHeight="1" x14ac:dyDescent="0.25">
      <c r="A15" s="5">
        <v>12</v>
      </c>
      <c r="B15" s="3" t="s">
        <v>90</v>
      </c>
      <c r="C15" s="40">
        <v>4977.0600000000004</v>
      </c>
      <c r="D15" s="57">
        <f t="shared" si="0"/>
        <v>5206.1000000000004</v>
      </c>
      <c r="E15" s="40">
        <v>2545</v>
      </c>
      <c r="F15" s="40">
        <v>1126.0999999999999</v>
      </c>
      <c r="G15" s="40">
        <v>1535</v>
      </c>
      <c r="H15" s="40"/>
      <c r="I15" s="40"/>
      <c r="J15" s="40"/>
      <c r="K15" s="40"/>
      <c r="L15" s="40">
        <v>300</v>
      </c>
      <c r="M15" s="40"/>
      <c r="N15" s="40"/>
      <c r="O15" s="57">
        <f t="shared" si="1"/>
        <v>1796.19</v>
      </c>
      <c r="P15" s="40"/>
      <c r="Q15" s="40"/>
      <c r="R15" s="40">
        <v>1796.19</v>
      </c>
      <c r="S15" s="58">
        <f t="shared" si="2"/>
        <v>12279.35</v>
      </c>
    </row>
    <row r="16" spans="1:19" ht="18" customHeight="1" x14ac:dyDescent="0.25">
      <c r="A16" s="5">
        <v>13</v>
      </c>
      <c r="B16" s="3" t="s">
        <v>91</v>
      </c>
      <c r="C16" s="40">
        <v>2278.81</v>
      </c>
      <c r="D16" s="57">
        <f t="shared" si="0"/>
        <v>19545.510000000002</v>
      </c>
      <c r="E16" s="40">
        <v>12661.5</v>
      </c>
      <c r="F16" s="40">
        <v>2226.0100000000002</v>
      </c>
      <c r="G16" s="40">
        <v>4658</v>
      </c>
      <c r="H16" s="40"/>
      <c r="I16" s="40"/>
      <c r="J16" s="40"/>
      <c r="K16" s="40"/>
      <c r="L16" s="40">
        <v>1500</v>
      </c>
      <c r="M16" s="40"/>
      <c r="N16" s="40"/>
      <c r="O16" s="57">
        <f t="shared" si="1"/>
        <v>0</v>
      </c>
      <c r="P16" s="40"/>
      <c r="Q16" s="40"/>
      <c r="R16" s="40"/>
      <c r="S16" s="58">
        <f t="shared" si="2"/>
        <v>23324.320000000003</v>
      </c>
    </row>
    <row r="17" spans="1:19" ht="18" customHeight="1" x14ac:dyDescent="0.25">
      <c r="A17" s="5">
        <v>14</v>
      </c>
      <c r="B17" s="3" t="s">
        <v>92</v>
      </c>
      <c r="C17" s="40">
        <v>3785</v>
      </c>
      <c r="D17" s="57">
        <f t="shared" si="0"/>
        <v>10944</v>
      </c>
      <c r="E17" s="40">
        <v>5008</v>
      </c>
      <c r="F17" s="40">
        <v>3769</v>
      </c>
      <c r="G17" s="40">
        <v>2167</v>
      </c>
      <c r="H17" s="40"/>
      <c r="I17" s="40"/>
      <c r="J17" s="40"/>
      <c r="K17" s="40"/>
      <c r="L17" s="40"/>
      <c r="M17" s="40">
        <v>1510</v>
      </c>
      <c r="N17" s="40"/>
      <c r="O17" s="57">
        <f t="shared" si="1"/>
        <v>5338</v>
      </c>
      <c r="P17" s="40"/>
      <c r="Q17" s="40"/>
      <c r="R17" s="40">
        <v>5338</v>
      </c>
      <c r="S17" s="58">
        <f t="shared" si="2"/>
        <v>21577</v>
      </c>
    </row>
    <row r="18" spans="1:19" ht="18" customHeight="1" x14ac:dyDescent="0.25">
      <c r="A18" s="5">
        <v>15</v>
      </c>
      <c r="B18" s="3" t="s">
        <v>93</v>
      </c>
      <c r="C18" s="40">
        <v>315.69</v>
      </c>
      <c r="D18" s="57">
        <f t="shared" si="0"/>
        <v>15331.1</v>
      </c>
      <c r="E18" s="40">
        <v>9790</v>
      </c>
      <c r="F18" s="40">
        <v>1212.0999999999999</v>
      </c>
      <c r="G18" s="40">
        <v>4185</v>
      </c>
      <c r="H18" s="40"/>
      <c r="I18" s="40">
        <v>144</v>
      </c>
      <c r="J18" s="40"/>
      <c r="K18" s="40"/>
      <c r="L18" s="40"/>
      <c r="M18" s="40"/>
      <c r="N18" s="40"/>
      <c r="O18" s="57">
        <f t="shared" si="1"/>
        <v>0</v>
      </c>
      <c r="P18" s="40"/>
      <c r="Q18" s="40"/>
      <c r="R18" s="40"/>
      <c r="S18" s="58">
        <f t="shared" si="2"/>
        <v>15646.79</v>
      </c>
    </row>
    <row r="19" spans="1:19" ht="18" customHeight="1" x14ac:dyDescent="0.25">
      <c r="A19" s="5">
        <v>16</v>
      </c>
      <c r="B19" s="3" t="s">
        <v>94</v>
      </c>
      <c r="C19" s="40">
        <v>6444.45</v>
      </c>
      <c r="D19" s="57">
        <f t="shared" si="0"/>
        <v>21020.57</v>
      </c>
      <c r="E19" s="40">
        <v>9487.5</v>
      </c>
      <c r="F19" s="40">
        <v>3935.07</v>
      </c>
      <c r="G19" s="40">
        <v>6199</v>
      </c>
      <c r="H19" s="40"/>
      <c r="I19" s="40">
        <v>1399</v>
      </c>
      <c r="J19" s="40"/>
      <c r="K19" s="40"/>
      <c r="L19" s="40">
        <v>1200</v>
      </c>
      <c r="M19" s="40"/>
      <c r="N19" s="40"/>
      <c r="O19" s="57">
        <f t="shared" si="1"/>
        <v>0</v>
      </c>
      <c r="P19" s="40"/>
      <c r="Q19" s="40"/>
      <c r="R19" s="40"/>
      <c r="S19" s="58">
        <f t="shared" si="2"/>
        <v>28665.02</v>
      </c>
    </row>
    <row r="20" spans="1:19" ht="18" customHeight="1" x14ac:dyDescent="0.25">
      <c r="A20" s="5">
        <v>17</v>
      </c>
      <c r="B20" s="3" t="s">
        <v>95</v>
      </c>
      <c r="C20" s="40">
        <v>4635.6000000000004</v>
      </c>
      <c r="D20" s="57">
        <f t="shared" si="0"/>
        <v>38109.270000000004</v>
      </c>
      <c r="E20" s="40">
        <v>12521.9</v>
      </c>
      <c r="F20" s="40">
        <v>5995.37</v>
      </c>
      <c r="G20" s="40">
        <v>19592</v>
      </c>
      <c r="H20" s="40"/>
      <c r="I20" s="40"/>
      <c r="J20" s="40"/>
      <c r="K20" s="40"/>
      <c r="L20" s="40">
        <v>5000</v>
      </c>
      <c r="M20" s="40"/>
      <c r="N20" s="40">
        <v>650</v>
      </c>
      <c r="O20" s="57">
        <f t="shared" si="1"/>
        <v>1374.55</v>
      </c>
      <c r="P20" s="40"/>
      <c r="Q20" s="40"/>
      <c r="R20" s="40">
        <v>1374.55</v>
      </c>
      <c r="S20" s="58">
        <f t="shared" si="2"/>
        <v>49769.420000000006</v>
      </c>
    </row>
    <row r="21" spans="1:19" ht="18" customHeight="1" thickBot="1" x14ac:dyDescent="0.3">
      <c r="A21" s="5">
        <v>18</v>
      </c>
      <c r="B21" s="3" t="s">
        <v>96</v>
      </c>
      <c r="C21" s="40">
        <v>867.24</v>
      </c>
      <c r="D21" s="57">
        <f t="shared" si="0"/>
        <v>26326.730000000003</v>
      </c>
      <c r="E21" s="40">
        <v>8975</v>
      </c>
      <c r="F21" s="40">
        <v>1514.15</v>
      </c>
      <c r="G21" s="40">
        <v>14530</v>
      </c>
      <c r="H21" s="40"/>
      <c r="I21" s="40">
        <v>1307.58</v>
      </c>
      <c r="J21" s="40"/>
      <c r="K21" s="40"/>
      <c r="L21" s="40">
        <v>3000</v>
      </c>
      <c r="M21" s="40"/>
      <c r="N21" s="40"/>
      <c r="O21" s="57">
        <f t="shared" si="1"/>
        <v>0</v>
      </c>
      <c r="P21" s="40"/>
      <c r="Q21" s="40"/>
      <c r="R21" s="40"/>
      <c r="S21" s="58">
        <f t="shared" si="2"/>
        <v>30193.970000000005</v>
      </c>
    </row>
    <row r="22" spans="1:19" ht="20.45" customHeight="1" thickBot="1" x14ac:dyDescent="0.3">
      <c r="A22" s="59"/>
      <c r="B22" s="60" t="s">
        <v>5</v>
      </c>
      <c r="C22" s="61">
        <f>SUM(C4:C21)</f>
        <v>124556.64000000001</v>
      </c>
      <c r="D22" s="61">
        <f t="shared" ref="D22:S22" si="3">SUM(D4:D21)</f>
        <v>456315.12999999995</v>
      </c>
      <c r="E22" s="61">
        <f t="shared" si="3"/>
        <v>241304.77</v>
      </c>
      <c r="F22" s="61">
        <f t="shared" si="3"/>
        <v>67832.64999999998</v>
      </c>
      <c r="G22" s="61">
        <f t="shared" si="3"/>
        <v>133995.5</v>
      </c>
      <c r="H22" s="61">
        <f t="shared" si="3"/>
        <v>8000</v>
      </c>
      <c r="I22" s="61">
        <f t="shared" si="3"/>
        <v>5182.21</v>
      </c>
      <c r="J22" s="61">
        <f t="shared" si="3"/>
        <v>0</v>
      </c>
      <c r="K22" s="61">
        <f t="shared" si="3"/>
        <v>0</v>
      </c>
      <c r="L22" s="61">
        <f t="shared" si="3"/>
        <v>99890</v>
      </c>
      <c r="M22" s="61">
        <f t="shared" si="3"/>
        <v>143248</v>
      </c>
      <c r="N22" s="61">
        <f t="shared" si="3"/>
        <v>47131</v>
      </c>
      <c r="O22" s="61">
        <f t="shared" si="3"/>
        <v>29785.579999999994</v>
      </c>
      <c r="P22" s="61">
        <f t="shared" si="3"/>
        <v>38.67</v>
      </c>
      <c r="Q22" s="61">
        <f t="shared" si="3"/>
        <v>0</v>
      </c>
      <c r="R22" s="61">
        <f t="shared" si="3"/>
        <v>29746.909999999996</v>
      </c>
      <c r="S22" s="61">
        <f t="shared" si="3"/>
        <v>900926.34999999986</v>
      </c>
    </row>
    <row r="23" spans="1:19" ht="15" customHeight="1" thickBot="1" x14ac:dyDescent="0.3">
      <c r="C23" s="62"/>
      <c r="D23" s="63">
        <f>SUM(E22:I22)</f>
        <v>456315.13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>
        <f>SUM(P22:R22)</f>
        <v>29785.579999999994</v>
      </c>
      <c r="P23" s="62"/>
      <c r="Q23" s="62"/>
      <c r="R23" s="62"/>
      <c r="S23" s="64">
        <f>C22+D22+J22+K22+L22+M22+N22+O22</f>
        <v>900926.35</v>
      </c>
    </row>
    <row r="24" spans="1:19" s="7" customFormat="1" ht="17.45" customHeight="1" thickBot="1" x14ac:dyDescent="0.25">
      <c r="A24" s="9"/>
      <c r="B24" s="10" t="s">
        <v>78</v>
      </c>
      <c r="C24" s="65"/>
      <c r="D24" s="66">
        <f t="shared" ref="D24" si="4">SUM(E24:I24)</f>
        <v>6237.4599999999991</v>
      </c>
      <c r="E24" s="65"/>
      <c r="F24" s="65">
        <v>1058.06</v>
      </c>
      <c r="G24" s="65">
        <v>5179.3999999999996</v>
      </c>
      <c r="H24" s="65"/>
      <c r="I24" s="65"/>
      <c r="J24" s="65"/>
      <c r="K24" s="65"/>
      <c r="L24" s="65"/>
      <c r="M24" s="65"/>
      <c r="N24" s="65"/>
      <c r="O24" s="66">
        <f t="shared" ref="O24" si="5">SUM(P24:R24)</f>
        <v>2000</v>
      </c>
      <c r="P24" s="65"/>
      <c r="Q24" s="65">
        <v>2000</v>
      </c>
      <c r="R24" s="65"/>
      <c r="S24" s="67">
        <f t="shared" ref="S24" si="6">C24+D24+J24+K24+L24+M24+N24+O24</f>
        <v>8237.4599999999991</v>
      </c>
    </row>
    <row r="27" spans="1:19" x14ac:dyDescent="0.25">
      <c r="A27" s="13"/>
      <c r="B27" s="14"/>
      <c r="C27" s="15"/>
      <c r="D27" s="2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3"/>
      <c r="P27" s="15"/>
      <c r="Q27" s="15"/>
      <c r="R27" s="15"/>
      <c r="S27" s="24"/>
    </row>
    <row r="28" spans="1:19" x14ac:dyDescent="0.25">
      <c r="A28" s="13"/>
      <c r="B28" s="14"/>
      <c r="C28" s="15"/>
      <c r="D28" s="2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3"/>
      <c r="P28" s="15"/>
      <c r="Q28" s="15"/>
      <c r="R28" s="15"/>
      <c r="S28" s="24"/>
    </row>
    <row r="29" spans="1:19" x14ac:dyDescent="0.25">
      <c r="A29" s="13"/>
      <c r="B29" s="14"/>
      <c r="C29" s="15"/>
      <c r="D29" s="2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3"/>
      <c r="P29" s="15"/>
      <c r="Q29" s="15"/>
      <c r="R29" s="15"/>
      <c r="S29" s="24"/>
    </row>
    <row r="30" spans="1:19" x14ac:dyDescent="0.25">
      <c r="A30" s="13"/>
      <c r="B30" s="14"/>
      <c r="C30" s="15"/>
      <c r="D30" s="2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3"/>
      <c r="P30" s="15"/>
      <c r="Q30" s="15"/>
      <c r="R30" s="15"/>
      <c r="S30" s="24"/>
    </row>
    <row r="31" spans="1:19" x14ac:dyDescent="0.25">
      <c r="A31" s="13"/>
      <c r="B31" s="14"/>
      <c r="C31" s="15"/>
      <c r="D31" s="23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3"/>
      <c r="P31" s="15"/>
      <c r="Q31" s="15"/>
      <c r="R31" s="15"/>
      <c r="S31" s="24"/>
    </row>
    <row r="32" spans="1:19" x14ac:dyDescent="0.25">
      <c r="A32" s="13"/>
      <c r="B32" s="14"/>
      <c r="C32" s="15"/>
      <c r="D32" s="23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23"/>
      <c r="P32" s="15"/>
      <c r="Q32" s="15"/>
      <c r="R32" s="15"/>
      <c r="S32" s="24"/>
    </row>
    <row r="33" spans="1:19" x14ac:dyDescent="0.25">
      <c r="A33" s="13"/>
      <c r="B33" s="14"/>
      <c r="C33" s="15"/>
      <c r="D33" s="2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3"/>
      <c r="P33" s="15"/>
      <c r="Q33" s="15"/>
      <c r="R33" s="15"/>
      <c r="S33" s="24"/>
    </row>
    <row r="34" spans="1:19" x14ac:dyDescent="0.25">
      <c r="A34" s="13"/>
      <c r="B34" s="14"/>
      <c r="C34" s="15"/>
      <c r="D34" s="23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3"/>
      <c r="P34" s="15"/>
      <c r="Q34" s="15"/>
      <c r="R34" s="15"/>
      <c r="S34" s="24"/>
    </row>
    <row r="35" spans="1:19" x14ac:dyDescent="0.25">
      <c r="A35" s="13"/>
      <c r="B35" s="14"/>
      <c r="C35" s="15"/>
      <c r="D35" s="23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3"/>
      <c r="P35" s="15"/>
      <c r="Q35" s="15"/>
      <c r="R35" s="15"/>
      <c r="S35" s="24"/>
    </row>
    <row r="37" spans="1:19" ht="11.1" customHeight="1" x14ac:dyDescent="0.25"/>
    <row r="38" spans="1:19" s="7" customFormat="1" ht="17.45" customHeight="1" x14ac:dyDescent="0.2"/>
  </sheetData>
  <sheetProtection algorithmName="SHA-512" hashValue="HJ2OlpfQAE56XaQHg46ulzirpxGgiGK0+dasEOjU6ozSMPxqeN9C5bLVfXIodRLQZkOZTXjL7PiTLvEBifZdvg==" saltValue="bUcOH38YJJJuGsN/vOobOw==" spinCount="100000" sheet="1" objects="1" scenarios="1" selectLockedCells="1"/>
  <mergeCells count="13">
    <mergeCell ref="J2:J3"/>
    <mergeCell ref="A2:A3"/>
    <mergeCell ref="B2:B3"/>
    <mergeCell ref="C2:C3"/>
    <mergeCell ref="D2:D3"/>
    <mergeCell ref="E2:I2"/>
    <mergeCell ref="S2:S3"/>
    <mergeCell ref="K2:K3"/>
    <mergeCell ref="L2:L3"/>
    <mergeCell ref="M2:M3"/>
    <mergeCell ref="N2:N3"/>
    <mergeCell ref="O2:O3"/>
    <mergeCell ref="P2:R2"/>
  </mergeCells>
  <pageMargins left="0.31496062992125984" right="0.31496062992125984" top="0.35433070866141736" bottom="0.35433070866141736" header="0.31496062992125984" footer="0.31496062992125984"/>
  <pageSetup paperSize="9" scale="95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tabSelected="1" topLeftCell="G1" workbookViewId="0">
      <pane ySplit="3" topLeftCell="A4" activePane="bottomLeft" state="frozen"/>
      <selection pane="bottomLeft" activeCell="B1" sqref="B1"/>
    </sheetView>
  </sheetViews>
  <sheetFormatPr defaultColWidth="8.7109375" defaultRowHeight="15" x14ac:dyDescent="0.25"/>
  <cols>
    <col min="1" max="1" width="3.140625" style="1" customWidth="1"/>
    <col min="2" max="2" width="16" style="1" customWidth="1"/>
    <col min="3" max="3" width="6.7109375" style="1" customWidth="1"/>
    <col min="4" max="4" width="9.5703125" style="1" customWidth="1"/>
    <col min="5" max="5" width="8.7109375" style="1"/>
    <col min="6" max="6" width="8.140625" style="1" customWidth="1"/>
    <col min="7" max="7" width="7.85546875" style="1" customWidth="1"/>
    <col min="8" max="8" width="7.7109375" style="1" customWidth="1"/>
    <col min="9" max="9" width="7.140625" style="1" customWidth="1"/>
    <col min="10" max="10" width="7.28515625" style="1" customWidth="1"/>
    <col min="11" max="11" width="6.7109375" style="1" customWidth="1"/>
    <col min="12" max="12" width="7.5703125" style="1" customWidth="1"/>
    <col min="13" max="13" width="8.28515625" style="1" customWidth="1"/>
    <col min="14" max="14" width="7.42578125" style="1" customWidth="1"/>
    <col min="15" max="15" width="6.42578125" style="1" customWidth="1"/>
    <col min="16" max="16" width="9.85546875" style="1" customWidth="1"/>
    <col min="17" max="17" width="8.7109375" style="1" customWidth="1"/>
    <col min="18" max="18" width="5.710937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8.140625" style="1" customWidth="1"/>
    <col min="23" max="23" width="7.42578125" style="1" customWidth="1"/>
    <col min="24" max="25" width="8.7109375" style="1" customWidth="1"/>
    <col min="26" max="26" width="7.5703125" style="1" customWidth="1"/>
    <col min="27" max="27" width="7.85546875" style="1" customWidth="1"/>
    <col min="28" max="28" width="5.5703125" style="1" customWidth="1"/>
    <col min="29" max="29" width="7" style="1" customWidth="1"/>
    <col min="30" max="30" width="7.85546875" style="1" customWidth="1"/>
    <col min="31" max="31" width="5.85546875" style="1" customWidth="1"/>
    <col min="32" max="33" width="7.85546875" style="1" customWidth="1"/>
    <col min="34" max="34" width="7.42578125" style="1" customWidth="1"/>
    <col min="35" max="35" width="7.5703125" style="1" customWidth="1"/>
    <col min="36" max="36" width="7.28515625" style="1" customWidth="1"/>
    <col min="37" max="38" width="8.7109375" style="1"/>
    <col min="39" max="39" width="8.5703125" style="1" customWidth="1"/>
    <col min="40" max="16384" width="8.7109375" style="1"/>
  </cols>
  <sheetData>
    <row r="1" spans="1:39" ht="16.5" thickBot="1" x14ac:dyDescent="0.3">
      <c r="B1" s="31" t="s">
        <v>98</v>
      </c>
      <c r="C1" s="32"/>
      <c r="D1" s="32"/>
      <c r="E1" s="32"/>
      <c r="F1" s="32"/>
      <c r="V1" s="8" t="str">
        <f>B1</f>
        <v>Zvolenský seniorát - výdavky - rok ...</v>
      </c>
    </row>
    <row r="2" spans="1:39" x14ac:dyDescent="0.25">
      <c r="A2" s="114" t="s">
        <v>3</v>
      </c>
      <c r="B2" s="116" t="s">
        <v>0</v>
      </c>
      <c r="C2" s="107" t="s">
        <v>37</v>
      </c>
      <c r="D2" s="107" t="s">
        <v>38</v>
      </c>
      <c r="E2" s="112" t="s">
        <v>36</v>
      </c>
      <c r="F2" s="113"/>
      <c r="G2" s="113"/>
      <c r="H2" s="113"/>
      <c r="I2" s="113"/>
      <c r="J2" s="113"/>
      <c r="K2" s="113"/>
      <c r="L2" s="113"/>
      <c r="M2" s="113"/>
      <c r="N2" s="107" t="s">
        <v>47</v>
      </c>
      <c r="O2" s="107" t="s">
        <v>48</v>
      </c>
      <c r="P2" s="107" t="s">
        <v>99</v>
      </c>
      <c r="Q2" s="107" t="s">
        <v>49</v>
      </c>
      <c r="R2" s="107" t="s">
        <v>50</v>
      </c>
      <c r="S2" s="107" t="s">
        <v>51</v>
      </c>
      <c r="T2" s="109" t="s">
        <v>52</v>
      </c>
      <c r="U2" s="118" t="s">
        <v>53</v>
      </c>
      <c r="V2" s="107" t="s">
        <v>54</v>
      </c>
      <c r="W2" s="107" t="s">
        <v>55</v>
      </c>
      <c r="X2" s="107" t="s">
        <v>56</v>
      </c>
      <c r="Y2" s="107" t="s">
        <v>57</v>
      </c>
      <c r="Z2" s="107" t="s">
        <v>58</v>
      </c>
      <c r="AA2" s="107" t="s">
        <v>59</v>
      </c>
      <c r="AB2" s="107" t="s">
        <v>60</v>
      </c>
      <c r="AC2" s="107" t="s">
        <v>61</v>
      </c>
      <c r="AD2" s="107" t="s">
        <v>62</v>
      </c>
      <c r="AE2" s="107" t="s">
        <v>63</v>
      </c>
      <c r="AF2" s="107" t="s">
        <v>64</v>
      </c>
      <c r="AG2" s="112" t="s">
        <v>2</v>
      </c>
      <c r="AH2" s="113"/>
      <c r="AI2" s="113"/>
      <c r="AJ2" s="113"/>
      <c r="AK2" s="107" t="s">
        <v>69</v>
      </c>
      <c r="AL2" s="107" t="s">
        <v>70</v>
      </c>
      <c r="AM2" s="109" t="s">
        <v>71</v>
      </c>
    </row>
    <row r="3" spans="1:39" ht="48.75" thickBot="1" x14ac:dyDescent="0.3">
      <c r="A3" s="115"/>
      <c r="B3" s="117"/>
      <c r="C3" s="111"/>
      <c r="D3" s="111"/>
      <c r="E3" s="28" t="s">
        <v>39</v>
      </c>
      <c r="F3" s="28" t="s">
        <v>40</v>
      </c>
      <c r="G3" s="28" t="s">
        <v>41</v>
      </c>
      <c r="H3" s="28" t="s">
        <v>79</v>
      </c>
      <c r="I3" s="28" t="s">
        <v>42</v>
      </c>
      <c r="J3" s="28" t="s">
        <v>43</v>
      </c>
      <c r="K3" s="28" t="s">
        <v>44</v>
      </c>
      <c r="L3" s="28" t="s">
        <v>45</v>
      </c>
      <c r="M3" s="28" t="s">
        <v>46</v>
      </c>
      <c r="N3" s="111"/>
      <c r="O3" s="108"/>
      <c r="P3" s="108"/>
      <c r="Q3" s="111"/>
      <c r="R3" s="111"/>
      <c r="S3" s="111"/>
      <c r="T3" s="110"/>
      <c r="U3" s="119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28" t="s">
        <v>65</v>
      </c>
      <c r="AH3" s="28" t="s">
        <v>66</v>
      </c>
      <c r="AI3" s="28" t="s">
        <v>67</v>
      </c>
      <c r="AJ3" s="28" t="s">
        <v>68</v>
      </c>
      <c r="AK3" s="111"/>
      <c r="AL3" s="108"/>
      <c r="AM3" s="110"/>
    </row>
    <row r="4" spans="1:39" ht="18" customHeight="1" x14ac:dyDescent="0.25">
      <c r="A4" s="29">
        <v>1</v>
      </c>
      <c r="B4" s="2" t="s">
        <v>80</v>
      </c>
      <c r="C4" s="33"/>
      <c r="D4" s="68">
        <f>SUM(E4:M4)</f>
        <v>74459</v>
      </c>
      <c r="E4" s="33">
        <v>70349</v>
      </c>
      <c r="F4" s="33"/>
      <c r="G4" s="33"/>
      <c r="H4" s="33">
        <v>2639</v>
      </c>
      <c r="I4" s="33">
        <v>447</v>
      </c>
      <c r="J4" s="33">
        <v>104</v>
      </c>
      <c r="K4" s="33"/>
      <c r="L4" s="33"/>
      <c r="M4" s="33">
        <v>920</v>
      </c>
      <c r="N4" s="33"/>
      <c r="O4" s="33"/>
      <c r="P4" s="68">
        <f>SUM(Q4:AD4)</f>
        <v>11648</v>
      </c>
      <c r="Q4" s="33">
        <v>1242</v>
      </c>
      <c r="R4" s="33"/>
      <c r="S4" s="33">
        <v>206</v>
      </c>
      <c r="T4" s="33">
        <v>229</v>
      </c>
      <c r="U4" s="33">
        <v>10</v>
      </c>
      <c r="V4" s="33">
        <v>4766</v>
      </c>
      <c r="W4" s="33">
        <v>103</v>
      </c>
      <c r="X4" s="33">
        <v>1881</v>
      </c>
      <c r="Y4" s="33">
        <v>2548</v>
      </c>
      <c r="Z4" s="33">
        <v>491</v>
      </c>
      <c r="AA4" s="33">
        <v>59</v>
      </c>
      <c r="AB4" s="33"/>
      <c r="AC4" s="33"/>
      <c r="AD4" s="33">
        <v>113</v>
      </c>
      <c r="AE4" s="33"/>
      <c r="AF4" s="68">
        <f>SUM(AG4:AJ4)</f>
        <v>7311</v>
      </c>
      <c r="AG4" s="33">
        <v>5686</v>
      </c>
      <c r="AH4" s="33">
        <v>1065</v>
      </c>
      <c r="AI4" s="33">
        <v>560</v>
      </c>
      <c r="AJ4" s="33"/>
      <c r="AK4" s="69">
        <f>C4+D4+N4+O4+P4+AE4+AF4</f>
        <v>93418</v>
      </c>
      <c r="AL4" s="70">
        <f>Príjmy!S4</f>
        <v>158153</v>
      </c>
      <c r="AM4" s="71">
        <f>AL4-AK4</f>
        <v>64735</v>
      </c>
    </row>
    <row r="5" spans="1:39" ht="18" customHeight="1" x14ac:dyDescent="0.25">
      <c r="A5" s="5">
        <v>2</v>
      </c>
      <c r="B5" s="3" t="s">
        <v>81</v>
      </c>
      <c r="C5" s="40"/>
      <c r="D5" s="72">
        <f t="shared" ref="D5:D21" si="0">SUM(E5:M5)</f>
        <v>66613</v>
      </c>
      <c r="E5" s="40">
        <v>20555</v>
      </c>
      <c r="F5" s="40">
        <v>3865</v>
      </c>
      <c r="G5" s="40"/>
      <c r="H5" s="40">
        <v>200</v>
      </c>
      <c r="I5" s="40">
        <v>1511</v>
      </c>
      <c r="J5" s="40"/>
      <c r="K5" s="40">
        <v>678</v>
      </c>
      <c r="L5" s="40">
        <v>3338</v>
      </c>
      <c r="M5" s="40">
        <v>36466</v>
      </c>
      <c r="N5" s="40">
        <v>28542</v>
      </c>
      <c r="O5" s="40">
        <v>9191</v>
      </c>
      <c r="P5" s="72">
        <f t="shared" ref="P5:P21" si="1">SUM(Q5:AD5)</f>
        <v>70017</v>
      </c>
      <c r="Q5" s="40">
        <v>1626</v>
      </c>
      <c r="R5" s="40"/>
      <c r="S5" s="40">
        <v>860</v>
      </c>
      <c r="T5" s="40">
        <v>505</v>
      </c>
      <c r="U5" s="40">
        <v>1127</v>
      </c>
      <c r="V5" s="40">
        <v>4869</v>
      </c>
      <c r="W5" s="40">
        <v>5141</v>
      </c>
      <c r="X5" s="40">
        <v>34358</v>
      </c>
      <c r="Y5" s="40">
        <v>7705</v>
      </c>
      <c r="Z5" s="40"/>
      <c r="AA5" s="40">
        <v>11252</v>
      </c>
      <c r="AB5" s="40"/>
      <c r="AC5" s="40">
        <v>2072</v>
      </c>
      <c r="AD5" s="40">
        <v>502</v>
      </c>
      <c r="AE5" s="40">
        <v>20</v>
      </c>
      <c r="AF5" s="72">
        <f t="shared" ref="AF5:AF21" si="2">SUM(AG5:AJ5)</f>
        <v>51410</v>
      </c>
      <c r="AG5" s="40">
        <v>2857</v>
      </c>
      <c r="AH5" s="40">
        <v>15418</v>
      </c>
      <c r="AI5" s="40">
        <v>80</v>
      </c>
      <c r="AJ5" s="40">
        <v>33055</v>
      </c>
      <c r="AK5" s="73">
        <f t="shared" ref="AK5:AK21" si="3">C5+D5+N5+O5+P5+AE5+AF5</f>
        <v>225793</v>
      </c>
      <c r="AL5" s="70">
        <f>Príjmy!S5</f>
        <v>194525</v>
      </c>
      <c r="AM5" s="74">
        <f t="shared" ref="AM5:AM21" si="4">AL5-AK5</f>
        <v>-31268</v>
      </c>
    </row>
    <row r="6" spans="1:39" ht="18" customHeight="1" x14ac:dyDescent="0.25">
      <c r="A6" s="5">
        <v>3</v>
      </c>
      <c r="B6" s="3" t="s">
        <v>97</v>
      </c>
      <c r="C6" s="40"/>
      <c r="D6" s="72">
        <f t="shared" si="0"/>
        <v>20766</v>
      </c>
      <c r="E6" s="40">
        <v>15175</v>
      </c>
      <c r="F6" s="40">
        <v>1036</v>
      </c>
      <c r="G6" s="40"/>
      <c r="H6" s="40"/>
      <c r="I6" s="40">
        <v>559</v>
      </c>
      <c r="J6" s="40">
        <v>395</v>
      </c>
      <c r="K6" s="40"/>
      <c r="L6" s="40">
        <v>690</v>
      </c>
      <c r="M6" s="40">
        <v>2911</v>
      </c>
      <c r="N6" s="40"/>
      <c r="O6" s="40"/>
      <c r="P6" s="72">
        <f t="shared" si="1"/>
        <v>9205</v>
      </c>
      <c r="Q6" s="40">
        <v>1461</v>
      </c>
      <c r="R6" s="40"/>
      <c r="S6" s="40">
        <v>29</v>
      </c>
      <c r="T6" s="40">
        <v>74</v>
      </c>
      <c r="U6" s="40"/>
      <c r="V6" s="40">
        <v>230</v>
      </c>
      <c r="W6" s="40">
        <v>309</v>
      </c>
      <c r="X6" s="40">
        <v>2676</v>
      </c>
      <c r="Y6" s="40">
        <v>2937</v>
      </c>
      <c r="Z6" s="40"/>
      <c r="AA6" s="40">
        <v>776</v>
      </c>
      <c r="AB6" s="40"/>
      <c r="AC6" s="40"/>
      <c r="AD6" s="40">
        <v>713</v>
      </c>
      <c r="AE6" s="40"/>
      <c r="AF6" s="72">
        <f t="shared" si="2"/>
        <v>9388</v>
      </c>
      <c r="AG6" s="40">
        <v>8848</v>
      </c>
      <c r="AH6" s="40"/>
      <c r="AI6" s="40">
        <v>540</v>
      </c>
      <c r="AJ6" s="40"/>
      <c r="AK6" s="73">
        <f t="shared" si="3"/>
        <v>39359</v>
      </c>
      <c r="AL6" s="70">
        <f>Príjmy!S6</f>
        <v>30427</v>
      </c>
      <c r="AM6" s="74">
        <f t="shared" si="4"/>
        <v>-8932</v>
      </c>
    </row>
    <row r="7" spans="1:39" ht="18" customHeight="1" x14ac:dyDescent="0.25">
      <c r="A7" s="5">
        <v>4</v>
      </c>
      <c r="B7" s="3" t="s">
        <v>82</v>
      </c>
      <c r="C7" s="40"/>
      <c r="D7" s="72">
        <f t="shared" si="0"/>
        <v>67468.62</v>
      </c>
      <c r="E7" s="40">
        <v>64187.98</v>
      </c>
      <c r="F7" s="40"/>
      <c r="G7" s="40">
        <v>161.04</v>
      </c>
      <c r="H7" s="40">
        <v>49.99</v>
      </c>
      <c r="I7" s="40">
        <v>553.20000000000005</v>
      </c>
      <c r="J7" s="40">
        <v>491.7</v>
      </c>
      <c r="K7" s="40"/>
      <c r="L7" s="40">
        <v>826.84</v>
      </c>
      <c r="M7" s="40">
        <v>1197.8699999999999</v>
      </c>
      <c r="N7" s="40"/>
      <c r="O7" s="40"/>
      <c r="P7" s="72">
        <f t="shared" si="1"/>
        <v>12428.029999999999</v>
      </c>
      <c r="Q7" s="40">
        <v>665.38</v>
      </c>
      <c r="R7" s="40"/>
      <c r="S7" s="40">
        <v>246.39</v>
      </c>
      <c r="T7" s="40">
        <v>17.899999999999999</v>
      </c>
      <c r="U7" s="40">
        <v>13.45</v>
      </c>
      <c r="V7" s="40">
        <v>3456.12</v>
      </c>
      <c r="W7" s="40">
        <v>-146.18</v>
      </c>
      <c r="X7" s="40">
        <v>3357.82</v>
      </c>
      <c r="Y7" s="40">
        <v>3393.34</v>
      </c>
      <c r="Z7" s="40">
        <v>671.74</v>
      </c>
      <c r="AA7" s="40">
        <v>518.27</v>
      </c>
      <c r="AB7" s="40"/>
      <c r="AC7" s="40"/>
      <c r="AD7" s="40">
        <v>233.8</v>
      </c>
      <c r="AE7" s="40"/>
      <c r="AF7" s="72">
        <f t="shared" si="2"/>
        <v>5370.88</v>
      </c>
      <c r="AG7" s="40">
        <v>5370.88</v>
      </c>
      <c r="AH7" s="40"/>
      <c r="AI7" s="40"/>
      <c r="AJ7" s="40"/>
      <c r="AK7" s="73">
        <f t="shared" si="3"/>
        <v>85267.53</v>
      </c>
      <c r="AL7" s="70">
        <f>Príjmy!S7</f>
        <v>81816.75</v>
      </c>
      <c r="AM7" s="74">
        <f t="shared" si="4"/>
        <v>-3450.7799999999988</v>
      </c>
    </row>
    <row r="8" spans="1:39" ht="18" customHeight="1" x14ac:dyDescent="0.25">
      <c r="A8" s="5">
        <v>5</v>
      </c>
      <c r="B8" s="3" t="s">
        <v>83</v>
      </c>
      <c r="C8" s="40">
        <v>2314.9</v>
      </c>
      <c r="D8" s="72">
        <f t="shared" si="0"/>
        <v>5887.97</v>
      </c>
      <c r="E8" s="40"/>
      <c r="F8" s="40">
        <v>3372.04</v>
      </c>
      <c r="G8" s="40">
        <v>840</v>
      </c>
      <c r="H8" s="40">
        <v>350</v>
      </c>
      <c r="I8" s="40">
        <v>414.13</v>
      </c>
      <c r="J8" s="40"/>
      <c r="K8" s="40"/>
      <c r="L8" s="40">
        <v>27.8</v>
      </c>
      <c r="M8" s="40">
        <v>884</v>
      </c>
      <c r="N8" s="40">
        <v>600</v>
      </c>
      <c r="O8" s="40">
        <v>6.24</v>
      </c>
      <c r="P8" s="72">
        <f t="shared" si="1"/>
        <v>7706.56</v>
      </c>
      <c r="Q8" s="40">
        <v>1369.64</v>
      </c>
      <c r="R8" s="40"/>
      <c r="S8" s="40">
        <v>142.80000000000001</v>
      </c>
      <c r="T8" s="40">
        <v>27.7</v>
      </c>
      <c r="U8" s="40"/>
      <c r="V8" s="40">
        <v>499.3</v>
      </c>
      <c r="W8" s="40">
        <v>224.67</v>
      </c>
      <c r="X8" s="40">
        <v>2515.6</v>
      </c>
      <c r="Y8" s="40">
        <v>2642.76</v>
      </c>
      <c r="Z8" s="40">
        <v>27.7</v>
      </c>
      <c r="AA8" s="40">
        <v>76.209999999999994</v>
      </c>
      <c r="AB8" s="40"/>
      <c r="AC8" s="40"/>
      <c r="AD8" s="40">
        <v>180.18</v>
      </c>
      <c r="AE8" s="40"/>
      <c r="AF8" s="72">
        <f t="shared" si="2"/>
        <v>5749.88</v>
      </c>
      <c r="AG8" s="40">
        <v>5699.88</v>
      </c>
      <c r="AH8" s="40">
        <v>50</v>
      </c>
      <c r="AI8" s="40"/>
      <c r="AJ8" s="40"/>
      <c r="AK8" s="73">
        <f t="shared" si="3"/>
        <v>22265.550000000003</v>
      </c>
      <c r="AL8" s="70">
        <f>Príjmy!S8</f>
        <v>31353.48</v>
      </c>
      <c r="AM8" s="74">
        <f t="shared" si="4"/>
        <v>9087.9299999999967</v>
      </c>
    </row>
    <row r="9" spans="1:39" ht="18" customHeight="1" x14ac:dyDescent="0.25">
      <c r="A9" s="5">
        <v>6</v>
      </c>
      <c r="B9" s="3" t="s">
        <v>84</v>
      </c>
      <c r="C9" s="40"/>
      <c r="D9" s="72">
        <f t="shared" si="0"/>
        <v>20424.160000000003</v>
      </c>
      <c r="E9" s="40">
        <v>19777.900000000001</v>
      </c>
      <c r="F9" s="40"/>
      <c r="G9" s="40"/>
      <c r="H9" s="40"/>
      <c r="I9" s="40">
        <v>224.45</v>
      </c>
      <c r="J9" s="40"/>
      <c r="K9" s="40"/>
      <c r="L9" s="40">
        <v>320.08</v>
      </c>
      <c r="M9" s="40">
        <v>101.73</v>
      </c>
      <c r="N9" s="40"/>
      <c r="O9" s="40"/>
      <c r="P9" s="72">
        <f t="shared" si="1"/>
        <v>4611.62</v>
      </c>
      <c r="Q9" s="40">
        <v>261.35000000000002</v>
      </c>
      <c r="R9" s="40"/>
      <c r="S9" s="40"/>
      <c r="T9" s="40"/>
      <c r="U9" s="40">
        <v>152.69</v>
      </c>
      <c r="V9" s="40">
        <v>1090.17</v>
      </c>
      <c r="W9" s="40">
        <v>101.16</v>
      </c>
      <c r="X9" s="40">
        <v>2252.92</v>
      </c>
      <c r="Y9" s="40">
        <v>384.32</v>
      </c>
      <c r="Z9" s="40">
        <v>55.97</v>
      </c>
      <c r="AA9" s="40">
        <v>109.04</v>
      </c>
      <c r="AB9" s="40"/>
      <c r="AC9" s="40"/>
      <c r="AD9" s="40">
        <v>204</v>
      </c>
      <c r="AE9" s="40"/>
      <c r="AF9" s="72">
        <f t="shared" si="2"/>
        <v>5007.1900000000005</v>
      </c>
      <c r="AG9" s="40">
        <v>895.89</v>
      </c>
      <c r="AH9" s="40"/>
      <c r="AI9" s="40">
        <v>4111.3</v>
      </c>
      <c r="AJ9" s="40"/>
      <c r="AK9" s="73">
        <f t="shared" si="3"/>
        <v>30042.97</v>
      </c>
      <c r="AL9" s="70">
        <f>Príjmy!S9</f>
        <v>20139.8</v>
      </c>
      <c r="AM9" s="74">
        <f t="shared" si="4"/>
        <v>-9903.1700000000019</v>
      </c>
    </row>
    <row r="10" spans="1:39" ht="18" customHeight="1" x14ac:dyDescent="0.25">
      <c r="A10" s="5">
        <v>7</v>
      </c>
      <c r="B10" s="3" t="s">
        <v>85</v>
      </c>
      <c r="C10" s="40"/>
      <c r="D10" s="72">
        <f t="shared" si="0"/>
        <v>5628.3799999999992</v>
      </c>
      <c r="E10" s="40">
        <v>3819.05</v>
      </c>
      <c r="F10" s="40"/>
      <c r="G10" s="40">
        <v>360.96</v>
      </c>
      <c r="H10" s="40">
        <v>105.95</v>
      </c>
      <c r="I10" s="40">
        <v>240</v>
      </c>
      <c r="J10" s="40">
        <v>6.65</v>
      </c>
      <c r="K10" s="40"/>
      <c r="L10" s="40">
        <v>600.79</v>
      </c>
      <c r="M10" s="40">
        <v>494.98</v>
      </c>
      <c r="N10" s="40"/>
      <c r="O10" s="40"/>
      <c r="P10" s="72">
        <f t="shared" si="1"/>
        <v>1686.06</v>
      </c>
      <c r="Q10" s="40">
        <v>81.400000000000006</v>
      </c>
      <c r="R10" s="40"/>
      <c r="S10" s="40">
        <v>7.71</v>
      </c>
      <c r="T10" s="40">
        <v>172.96</v>
      </c>
      <c r="U10" s="40"/>
      <c r="V10" s="40"/>
      <c r="W10" s="40">
        <v>30.63</v>
      </c>
      <c r="X10" s="40">
        <v>310.52</v>
      </c>
      <c r="Y10" s="40"/>
      <c r="Z10" s="40">
        <v>945.4</v>
      </c>
      <c r="AA10" s="40">
        <v>82.94</v>
      </c>
      <c r="AB10" s="40"/>
      <c r="AC10" s="40"/>
      <c r="AD10" s="40">
        <v>54.5</v>
      </c>
      <c r="AE10" s="40"/>
      <c r="AF10" s="72">
        <f t="shared" si="2"/>
        <v>3239.3900000000003</v>
      </c>
      <c r="AG10" s="40">
        <v>1563.2</v>
      </c>
      <c r="AH10" s="40"/>
      <c r="AI10" s="40">
        <v>1676.19</v>
      </c>
      <c r="AJ10" s="40"/>
      <c r="AK10" s="73">
        <f t="shared" si="3"/>
        <v>10553.829999999998</v>
      </c>
      <c r="AL10" s="70">
        <f>Príjmy!S10</f>
        <v>9112.6299999999992</v>
      </c>
      <c r="AM10" s="74">
        <f t="shared" si="4"/>
        <v>-1441.1999999999989</v>
      </c>
    </row>
    <row r="11" spans="1:39" ht="18" customHeight="1" x14ac:dyDescent="0.25">
      <c r="A11" s="5">
        <v>8</v>
      </c>
      <c r="B11" s="3" t="s">
        <v>86</v>
      </c>
      <c r="C11" s="40">
        <v>1637</v>
      </c>
      <c r="D11" s="72">
        <f t="shared" si="0"/>
        <v>31427</v>
      </c>
      <c r="E11" s="40">
        <v>26742</v>
      </c>
      <c r="F11" s="40"/>
      <c r="G11" s="40">
        <v>840</v>
      </c>
      <c r="H11" s="40">
        <v>527</v>
      </c>
      <c r="I11" s="40">
        <v>534</v>
      </c>
      <c r="J11" s="40">
        <v>133</v>
      </c>
      <c r="K11" s="40">
        <v>2240</v>
      </c>
      <c r="L11" s="40">
        <v>329</v>
      </c>
      <c r="M11" s="40">
        <v>82</v>
      </c>
      <c r="N11" s="40"/>
      <c r="O11" s="40"/>
      <c r="P11" s="72">
        <f t="shared" si="1"/>
        <v>5424</v>
      </c>
      <c r="Q11" s="40">
        <v>641</v>
      </c>
      <c r="R11" s="40"/>
      <c r="S11" s="40">
        <v>153</v>
      </c>
      <c r="T11" s="40"/>
      <c r="U11" s="40">
        <v>56</v>
      </c>
      <c r="V11" s="40">
        <v>41</v>
      </c>
      <c r="W11" s="40"/>
      <c r="X11" s="40">
        <v>2151</v>
      </c>
      <c r="Y11" s="40">
        <v>2290</v>
      </c>
      <c r="Z11" s="40"/>
      <c r="AA11" s="40"/>
      <c r="AB11" s="40"/>
      <c r="AC11" s="40"/>
      <c r="AD11" s="40">
        <v>92</v>
      </c>
      <c r="AE11" s="40"/>
      <c r="AF11" s="72">
        <f t="shared" si="2"/>
        <v>5943</v>
      </c>
      <c r="AG11" s="40">
        <v>5943</v>
      </c>
      <c r="AH11" s="40"/>
      <c r="AI11" s="40"/>
      <c r="AJ11" s="40"/>
      <c r="AK11" s="73">
        <f t="shared" si="3"/>
        <v>44431</v>
      </c>
      <c r="AL11" s="70">
        <f>Príjmy!S11</f>
        <v>26199</v>
      </c>
      <c r="AM11" s="74">
        <f t="shared" si="4"/>
        <v>-18232</v>
      </c>
    </row>
    <row r="12" spans="1:39" ht="18" customHeight="1" x14ac:dyDescent="0.25">
      <c r="A12" s="5">
        <v>9</v>
      </c>
      <c r="B12" s="3" t="s">
        <v>87</v>
      </c>
      <c r="C12" s="40"/>
      <c r="D12" s="72">
        <f t="shared" si="0"/>
        <v>17746.310000000001</v>
      </c>
      <c r="E12" s="40">
        <v>12439.69</v>
      </c>
      <c r="F12" s="40"/>
      <c r="G12" s="40"/>
      <c r="H12" s="40">
        <v>308.95999999999998</v>
      </c>
      <c r="I12" s="40"/>
      <c r="J12" s="40">
        <v>2.8</v>
      </c>
      <c r="K12" s="40">
        <v>2085.6</v>
      </c>
      <c r="L12" s="40">
        <v>1453.27</v>
      </c>
      <c r="M12" s="40">
        <v>1455.99</v>
      </c>
      <c r="N12" s="40"/>
      <c r="O12" s="40"/>
      <c r="P12" s="72">
        <f t="shared" si="1"/>
        <v>10280.549999999999</v>
      </c>
      <c r="Q12" s="40">
        <v>653.79</v>
      </c>
      <c r="R12" s="40"/>
      <c r="S12" s="40">
        <v>240.93</v>
      </c>
      <c r="T12" s="40"/>
      <c r="U12" s="40">
        <v>587.44000000000005</v>
      </c>
      <c r="V12" s="40">
        <v>1114.95</v>
      </c>
      <c r="W12" s="40">
        <v>440.05</v>
      </c>
      <c r="X12" s="40">
        <v>3089.71</v>
      </c>
      <c r="Y12" s="40">
        <v>3139.79</v>
      </c>
      <c r="Z12" s="40">
        <v>158.75</v>
      </c>
      <c r="AA12" s="40">
        <v>115.06</v>
      </c>
      <c r="AB12" s="40">
        <v>0.35</v>
      </c>
      <c r="AC12" s="40"/>
      <c r="AD12" s="40">
        <v>739.73</v>
      </c>
      <c r="AE12" s="40"/>
      <c r="AF12" s="72">
        <f t="shared" si="2"/>
        <v>8423.5300000000007</v>
      </c>
      <c r="AG12" s="40">
        <v>8423.5300000000007</v>
      </c>
      <c r="AH12" s="40"/>
      <c r="AI12" s="40"/>
      <c r="AJ12" s="40"/>
      <c r="AK12" s="73">
        <f t="shared" si="3"/>
        <v>36450.39</v>
      </c>
      <c r="AL12" s="70">
        <f>Príjmy!S12</f>
        <v>73429.739999999991</v>
      </c>
      <c r="AM12" s="74">
        <f t="shared" si="4"/>
        <v>36979.349999999991</v>
      </c>
    </row>
    <row r="13" spans="1:39" ht="18" customHeight="1" x14ac:dyDescent="0.25">
      <c r="A13" s="5">
        <v>10</v>
      </c>
      <c r="B13" s="3" t="s">
        <v>88</v>
      </c>
      <c r="C13" s="40"/>
      <c r="D13" s="72">
        <f t="shared" si="0"/>
        <v>57375.4</v>
      </c>
      <c r="E13" s="40">
        <v>51600.800000000003</v>
      </c>
      <c r="F13" s="40"/>
      <c r="G13" s="40">
        <v>1500</v>
      </c>
      <c r="H13" s="40">
        <v>844.94</v>
      </c>
      <c r="I13" s="40">
        <v>757.2</v>
      </c>
      <c r="J13" s="40"/>
      <c r="K13" s="40">
        <v>2000</v>
      </c>
      <c r="L13" s="40">
        <v>267.33999999999997</v>
      </c>
      <c r="M13" s="40">
        <v>405.12</v>
      </c>
      <c r="N13" s="40"/>
      <c r="O13" s="40"/>
      <c r="P13" s="72">
        <f t="shared" si="1"/>
        <v>16112.449999999999</v>
      </c>
      <c r="Q13" s="40">
        <v>961.39</v>
      </c>
      <c r="R13" s="40">
        <v>49.75</v>
      </c>
      <c r="S13" s="40">
        <v>166.43</v>
      </c>
      <c r="T13" s="40">
        <v>21.91</v>
      </c>
      <c r="U13" s="40"/>
      <c r="V13" s="40">
        <v>10078.969999999999</v>
      </c>
      <c r="W13" s="40">
        <v>196.71</v>
      </c>
      <c r="X13" s="40">
        <v>1796.48</v>
      </c>
      <c r="Y13" s="40">
        <v>2192.1799999999998</v>
      </c>
      <c r="Z13" s="40"/>
      <c r="AA13" s="40">
        <v>477.93</v>
      </c>
      <c r="AB13" s="40"/>
      <c r="AC13" s="40"/>
      <c r="AD13" s="40">
        <v>170.7</v>
      </c>
      <c r="AE13" s="40"/>
      <c r="AF13" s="72">
        <f t="shared" si="2"/>
        <v>8080.16</v>
      </c>
      <c r="AG13" s="40">
        <v>3786.26</v>
      </c>
      <c r="AH13" s="40">
        <v>293.89999999999998</v>
      </c>
      <c r="AI13" s="40"/>
      <c r="AJ13" s="40">
        <v>4000</v>
      </c>
      <c r="AK13" s="73">
        <f t="shared" si="3"/>
        <v>81568.010000000009</v>
      </c>
      <c r="AL13" s="70">
        <f>Príjmy!S13</f>
        <v>74031.08</v>
      </c>
      <c r="AM13" s="74">
        <f t="shared" si="4"/>
        <v>-7536.9300000000076</v>
      </c>
    </row>
    <row r="14" spans="1:39" ht="18" customHeight="1" x14ac:dyDescent="0.25">
      <c r="A14" s="5">
        <v>11</v>
      </c>
      <c r="B14" s="3" t="s">
        <v>89</v>
      </c>
      <c r="C14" s="40"/>
      <c r="D14" s="72">
        <f t="shared" si="0"/>
        <v>2099</v>
      </c>
      <c r="E14" s="40">
        <v>601</v>
      </c>
      <c r="F14" s="40"/>
      <c r="G14" s="40">
        <v>292</v>
      </c>
      <c r="H14" s="40"/>
      <c r="I14" s="40">
        <v>499</v>
      </c>
      <c r="J14" s="40">
        <v>95</v>
      </c>
      <c r="K14" s="40"/>
      <c r="L14" s="40">
        <v>582</v>
      </c>
      <c r="M14" s="40">
        <v>30</v>
      </c>
      <c r="N14" s="40"/>
      <c r="O14" s="40"/>
      <c r="P14" s="72">
        <f t="shared" si="1"/>
        <v>5172</v>
      </c>
      <c r="Q14" s="40">
        <v>113</v>
      </c>
      <c r="R14" s="40"/>
      <c r="S14" s="40">
        <v>78</v>
      </c>
      <c r="T14" s="40">
        <v>8</v>
      </c>
      <c r="U14" s="40"/>
      <c r="V14" s="40">
        <v>34</v>
      </c>
      <c r="W14" s="40">
        <v>82</v>
      </c>
      <c r="X14" s="40">
        <v>2906</v>
      </c>
      <c r="Y14" s="40">
        <v>1589</v>
      </c>
      <c r="Z14" s="40">
        <v>44</v>
      </c>
      <c r="AA14" s="40"/>
      <c r="AB14" s="40"/>
      <c r="AC14" s="40"/>
      <c r="AD14" s="40">
        <v>318</v>
      </c>
      <c r="AE14" s="40"/>
      <c r="AF14" s="72">
        <f t="shared" si="2"/>
        <v>7729</v>
      </c>
      <c r="AG14" s="40">
        <v>7443</v>
      </c>
      <c r="AH14" s="40"/>
      <c r="AI14" s="40"/>
      <c r="AJ14" s="40">
        <v>286</v>
      </c>
      <c r="AK14" s="73">
        <f t="shared" si="3"/>
        <v>15000</v>
      </c>
      <c r="AL14" s="70">
        <f>Príjmy!S14</f>
        <v>20283</v>
      </c>
      <c r="AM14" s="74">
        <f t="shared" si="4"/>
        <v>5283</v>
      </c>
    </row>
    <row r="15" spans="1:39" ht="18" customHeight="1" x14ac:dyDescent="0.25">
      <c r="A15" s="5">
        <v>12</v>
      </c>
      <c r="B15" s="3" t="s">
        <v>90</v>
      </c>
      <c r="C15" s="40"/>
      <c r="D15" s="72">
        <f t="shared" si="0"/>
        <v>2684.69</v>
      </c>
      <c r="E15" s="40">
        <v>1400</v>
      </c>
      <c r="F15" s="40"/>
      <c r="G15" s="40"/>
      <c r="H15" s="40">
        <v>174.05</v>
      </c>
      <c r="I15" s="40">
        <v>240</v>
      </c>
      <c r="J15" s="40"/>
      <c r="K15" s="40"/>
      <c r="L15" s="40">
        <v>507.85</v>
      </c>
      <c r="M15" s="40">
        <v>362.79</v>
      </c>
      <c r="N15" s="40"/>
      <c r="O15" s="40"/>
      <c r="P15" s="72">
        <f t="shared" si="1"/>
        <v>4512.2699999999995</v>
      </c>
      <c r="Q15" s="40">
        <v>183.6</v>
      </c>
      <c r="R15" s="40"/>
      <c r="S15" s="40">
        <v>9.5299999999999994</v>
      </c>
      <c r="T15" s="40">
        <v>36.72</v>
      </c>
      <c r="U15" s="40"/>
      <c r="V15" s="40">
        <v>241.73</v>
      </c>
      <c r="W15" s="40"/>
      <c r="X15" s="40">
        <v>3259.72</v>
      </c>
      <c r="Y15" s="40"/>
      <c r="Z15" s="40">
        <v>644.30999999999995</v>
      </c>
      <c r="AA15" s="40">
        <v>75.16</v>
      </c>
      <c r="AB15" s="40"/>
      <c r="AC15" s="40"/>
      <c r="AD15" s="40">
        <v>61.5</v>
      </c>
      <c r="AE15" s="40"/>
      <c r="AF15" s="72">
        <f t="shared" si="2"/>
        <v>1744.83</v>
      </c>
      <c r="AG15" s="40">
        <v>1744.83</v>
      </c>
      <c r="AH15" s="40"/>
      <c r="AI15" s="40"/>
      <c r="AJ15" s="40"/>
      <c r="AK15" s="73">
        <f t="shared" si="3"/>
        <v>8941.7899999999991</v>
      </c>
      <c r="AL15" s="70">
        <f>Príjmy!S15</f>
        <v>12279.35</v>
      </c>
      <c r="AM15" s="74">
        <f t="shared" si="4"/>
        <v>3337.5600000000013</v>
      </c>
    </row>
    <row r="16" spans="1:39" ht="18" customHeight="1" x14ac:dyDescent="0.25">
      <c r="A16" s="5">
        <v>13</v>
      </c>
      <c r="B16" s="3" t="s">
        <v>91</v>
      </c>
      <c r="C16" s="40"/>
      <c r="D16" s="72">
        <f t="shared" si="0"/>
        <v>13997.340000000002</v>
      </c>
      <c r="E16" s="40">
        <v>11282.34</v>
      </c>
      <c r="F16" s="40"/>
      <c r="G16" s="40">
        <v>12.12</v>
      </c>
      <c r="H16" s="40">
        <v>174.91</v>
      </c>
      <c r="I16" s="40">
        <v>296.33999999999997</v>
      </c>
      <c r="J16" s="40"/>
      <c r="K16" s="40">
        <v>840.6</v>
      </c>
      <c r="L16" s="40">
        <v>406.92</v>
      </c>
      <c r="M16" s="40">
        <v>984.11</v>
      </c>
      <c r="N16" s="40"/>
      <c r="O16" s="40">
        <v>4.84</v>
      </c>
      <c r="P16" s="72">
        <f t="shared" si="1"/>
        <v>7060.2800000000007</v>
      </c>
      <c r="Q16" s="40">
        <v>635</v>
      </c>
      <c r="R16" s="40"/>
      <c r="S16" s="40">
        <v>978.19</v>
      </c>
      <c r="T16" s="40"/>
      <c r="U16" s="40"/>
      <c r="V16" s="40">
        <v>543.16999999999996</v>
      </c>
      <c r="W16" s="40">
        <v>84.17</v>
      </c>
      <c r="X16" s="40">
        <v>2192.66</v>
      </c>
      <c r="Y16" s="40">
        <v>2529.09</v>
      </c>
      <c r="Z16" s="40"/>
      <c r="AA16" s="40"/>
      <c r="AB16" s="40"/>
      <c r="AC16" s="40"/>
      <c r="AD16" s="40">
        <v>98</v>
      </c>
      <c r="AE16" s="40"/>
      <c r="AF16" s="72">
        <f t="shared" si="2"/>
        <v>9829.14</v>
      </c>
      <c r="AG16" s="40">
        <v>8122.66</v>
      </c>
      <c r="AH16" s="40"/>
      <c r="AI16" s="40">
        <v>1706.48</v>
      </c>
      <c r="AJ16" s="40"/>
      <c r="AK16" s="73">
        <f t="shared" si="3"/>
        <v>30891.600000000002</v>
      </c>
      <c r="AL16" s="70">
        <f>Príjmy!S16</f>
        <v>23324.320000000003</v>
      </c>
      <c r="AM16" s="74">
        <f t="shared" si="4"/>
        <v>-7567.2799999999988</v>
      </c>
    </row>
    <row r="17" spans="1:39" ht="18" customHeight="1" x14ac:dyDescent="0.25">
      <c r="A17" s="5">
        <v>14</v>
      </c>
      <c r="B17" s="3" t="s">
        <v>92</v>
      </c>
      <c r="C17" s="40"/>
      <c r="D17" s="72">
        <f t="shared" si="0"/>
        <v>5116</v>
      </c>
      <c r="E17" s="40">
        <v>3227</v>
      </c>
      <c r="F17" s="40"/>
      <c r="G17" s="40">
        <v>391</v>
      </c>
      <c r="H17" s="40">
        <v>345</v>
      </c>
      <c r="I17" s="40">
        <v>358</v>
      </c>
      <c r="J17" s="40"/>
      <c r="K17" s="40"/>
      <c r="L17" s="40">
        <v>359</v>
      </c>
      <c r="M17" s="40">
        <v>436</v>
      </c>
      <c r="N17" s="40"/>
      <c r="O17" s="40"/>
      <c r="P17" s="72">
        <f t="shared" si="1"/>
        <v>3903</v>
      </c>
      <c r="Q17" s="40">
        <v>871</v>
      </c>
      <c r="R17" s="40"/>
      <c r="S17" s="40">
        <v>20</v>
      </c>
      <c r="T17" s="40">
        <v>11</v>
      </c>
      <c r="U17" s="40">
        <v>84</v>
      </c>
      <c r="V17" s="40">
        <v>84</v>
      </c>
      <c r="W17" s="40"/>
      <c r="X17" s="40">
        <v>973</v>
      </c>
      <c r="Y17" s="40">
        <v>1768</v>
      </c>
      <c r="Z17" s="40"/>
      <c r="AA17" s="40"/>
      <c r="AB17" s="40"/>
      <c r="AC17" s="40"/>
      <c r="AD17" s="40">
        <v>92</v>
      </c>
      <c r="AE17" s="40"/>
      <c r="AF17" s="72">
        <f t="shared" si="2"/>
        <v>3382</v>
      </c>
      <c r="AG17" s="40">
        <v>3248</v>
      </c>
      <c r="AH17" s="40"/>
      <c r="AI17" s="40">
        <v>134</v>
      </c>
      <c r="AJ17" s="40"/>
      <c r="AK17" s="73">
        <f t="shared" si="3"/>
        <v>12401</v>
      </c>
      <c r="AL17" s="70">
        <f>Príjmy!S17</f>
        <v>21577</v>
      </c>
      <c r="AM17" s="74">
        <f t="shared" si="4"/>
        <v>9176</v>
      </c>
    </row>
    <row r="18" spans="1:39" ht="18" customHeight="1" x14ac:dyDescent="0.25">
      <c r="A18" s="5">
        <v>15</v>
      </c>
      <c r="B18" s="3" t="s">
        <v>93</v>
      </c>
      <c r="C18" s="40"/>
      <c r="D18" s="72">
        <f t="shared" si="0"/>
        <v>1916.95</v>
      </c>
      <c r="E18" s="40"/>
      <c r="F18" s="40"/>
      <c r="G18" s="40">
        <v>720</v>
      </c>
      <c r="H18" s="40"/>
      <c r="I18" s="40">
        <v>225.48</v>
      </c>
      <c r="J18" s="40"/>
      <c r="K18" s="40">
        <v>235</v>
      </c>
      <c r="L18" s="40">
        <v>545.79999999999995</v>
      </c>
      <c r="M18" s="40">
        <v>190.67</v>
      </c>
      <c r="N18" s="40"/>
      <c r="O18" s="40"/>
      <c r="P18" s="72">
        <f t="shared" si="1"/>
        <v>6033.8200000000006</v>
      </c>
      <c r="Q18" s="40">
        <v>875.1</v>
      </c>
      <c r="R18" s="40"/>
      <c r="S18" s="40">
        <v>100.75</v>
      </c>
      <c r="T18" s="40">
        <v>22.12</v>
      </c>
      <c r="U18" s="40"/>
      <c r="V18" s="40">
        <v>1116.25</v>
      </c>
      <c r="W18" s="40">
        <v>143.32</v>
      </c>
      <c r="X18" s="40">
        <v>3035.44</v>
      </c>
      <c r="Y18" s="40">
        <v>541.62</v>
      </c>
      <c r="Z18" s="40">
        <v>23.87</v>
      </c>
      <c r="AA18" s="40">
        <v>63.35</v>
      </c>
      <c r="AB18" s="40"/>
      <c r="AC18" s="40"/>
      <c r="AD18" s="40">
        <v>112</v>
      </c>
      <c r="AE18" s="40"/>
      <c r="AF18" s="72">
        <f t="shared" si="2"/>
        <v>6921.11</v>
      </c>
      <c r="AG18" s="40">
        <v>6921.11</v>
      </c>
      <c r="AH18" s="40"/>
      <c r="AI18" s="40"/>
      <c r="AJ18" s="40"/>
      <c r="AK18" s="73">
        <f t="shared" si="3"/>
        <v>14871.880000000001</v>
      </c>
      <c r="AL18" s="70">
        <f>Príjmy!S18</f>
        <v>15646.79</v>
      </c>
      <c r="AM18" s="74">
        <f t="shared" si="4"/>
        <v>774.90999999999985</v>
      </c>
    </row>
    <row r="19" spans="1:39" ht="18" customHeight="1" x14ac:dyDescent="0.25">
      <c r="A19" s="5">
        <v>16</v>
      </c>
      <c r="B19" s="3" t="s">
        <v>94</v>
      </c>
      <c r="C19" s="40"/>
      <c r="D19" s="72">
        <f t="shared" si="0"/>
        <v>11325.589999999998</v>
      </c>
      <c r="E19" s="40">
        <v>5714</v>
      </c>
      <c r="F19" s="40"/>
      <c r="G19" s="40">
        <v>3353</v>
      </c>
      <c r="H19" s="40">
        <v>695.23</v>
      </c>
      <c r="I19" s="40">
        <v>240</v>
      </c>
      <c r="J19" s="40">
        <v>372.68</v>
      </c>
      <c r="K19" s="40">
        <v>69</v>
      </c>
      <c r="L19" s="40">
        <v>610.13</v>
      </c>
      <c r="M19" s="40">
        <v>271.55</v>
      </c>
      <c r="N19" s="40"/>
      <c r="O19" s="40"/>
      <c r="P19" s="72">
        <f t="shared" si="1"/>
        <v>9826.3199999999979</v>
      </c>
      <c r="Q19" s="40">
        <v>1148.45</v>
      </c>
      <c r="R19" s="40"/>
      <c r="S19" s="40">
        <v>131.88</v>
      </c>
      <c r="T19" s="40">
        <v>44.52</v>
      </c>
      <c r="U19" s="40"/>
      <c r="V19" s="40">
        <v>586.54999999999995</v>
      </c>
      <c r="W19" s="40">
        <v>204.13</v>
      </c>
      <c r="X19" s="40">
        <v>3571.16</v>
      </c>
      <c r="Y19" s="40">
        <v>2877.77</v>
      </c>
      <c r="Z19" s="40">
        <v>148.97999999999999</v>
      </c>
      <c r="AA19" s="40">
        <v>791.08</v>
      </c>
      <c r="AB19" s="40"/>
      <c r="AC19" s="40"/>
      <c r="AD19" s="40">
        <v>321.8</v>
      </c>
      <c r="AE19" s="40"/>
      <c r="AF19" s="72">
        <f t="shared" si="2"/>
        <v>4693.26</v>
      </c>
      <c r="AG19" s="40">
        <v>3464.77</v>
      </c>
      <c r="AH19" s="40">
        <v>1108.49</v>
      </c>
      <c r="AI19" s="40">
        <v>120</v>
      </c>
      <c r="AJ19" s="40"/>
      <c r="AK19" s="73">
        <f t="shared" si="3"/>
        <v>25845.17</v>
      </c>
      <c r="AL19" s="70">
        <f>Príjmy!S19</f>
        <v>28665.02</v>
      </c>
      <c r="AM19" s="74">
        <f t="shared" si="4"/>
        <v>2819.8500000000022</v>
      </c>
    </row>
    <row r="20" spans="1:39" ht="18" customHeight="1" x14ac:dyDescent="0.25">
      <c r="A20" s="5">
        <v>17</v>
      </c>
      <c r="B20" s="3" t="s">
        <v>95</v>
      </c>
      <c r="C20" s="40"/>
      <c r="D20" s="72">
        <f t="shared" si="0"/>
        <v>14416.97</v>
      </c>
      <c r="E20" s="40">
        <v>10660.93</v>
      </c>
      <c r="F20" s="40"/>
      <c r="G20" s="40"/>
      <c r="H20" s="40">
        <v>788</v>
      </c>
      <c r="I20" s="40">
        <v>529.32000000000005</v>
      </c>
      <c r="J20" s="40">
        <v>670</v>
      </c>
      <c r="K20" s="40">
        <v>424.8</v>
      </c>
      <c r="L20" s="40">
        <v>1058.5899999999999</v>
      </c>
      <c r="M20" s="40">
        <v>285.33</v>
      </c>
      <c r="N20" s="40">
        <v>3167.73</v>
      </c>
      <c r="O20" s="40">
        <v>1486.52</v>
      </c>
      <c r="P20" s="72">
        <f t="shared" si="1"/>
        <v>26031.66</v>
      </c>
      <c r="Q20" s="40">
        <v>3573.03</v>
      </c>
      <c r="R20" s="40">
        <v>120.25</v>
      </c>
      <c r="S20" s="40">
        <v>189.67</v>
      </c>
      <c r="T20" s="40">
        <v>267.14</v>
      </c>
      <c r="U20" s="40">
        <v>163.62</v>
      </c>
      <c r="V20" s="40">
        <v>1427.51</v>
      </c>
      <c r="W20" s="40"/>
      <c r="X20" s="40">
        <v>11490.94</v>
      </c>
      <c r="Y20" s="40">
        <v>7069.17</v>
      </c>
      <c r="Z20" s="40">
        <v>908.26</v>
      </c>
      <c r="AA20" s="40">
        <v>538.91</v>
      </c>
      <c r="AB20" s="40"/>
      <c r="AC20" s="40"/>
      <c r="AD20" s="40">
        <v>283.16000000000003</v>
      </c>
      <c r="AE20" s="40"/>
      <c r="AF20" s="72">
        <f t="shared" si="2"/>
        <v>12516.96</v>
      </c>
      <c r="AG20" s="40">
        <v>12246.96</v>
      </c>
      <c r="AH20" s="40">
        <v>20</v>
      </c>
      <c r="AI20" s="40">
        <v>250</v>
      </c>
      <c r="AJ20" s="40"/>
      <c r="AK20" s="73">
        <f t="shared" si="3"/>
        <v>57619.840000000004</v>
      </c>
      <c r="AL20" s="70">
        <f>Príjmy!S20</f>
        <v>49769.420000000006</v>
      </c>
      <c r="AM20" s="74">
        <f t="shared" si="4"/>
        <v>-7850.4199999999983</v>
      </c>
    </row>
    <row r="21" spans="1:39" ht="18" customHeight="1" thickBot="1" x14ac:dyDescent="0.3">
      <c r="A21" s="5">
        <v>18</v>
      </c>
      <c r="B21" s="3" t="s">
        <v>96</v>
      </c>
      <c r="C21" s="40"/>
      <c r="D21" s="72">
        <f t="shared" si="0"/>
        <v>7680.96</v>
      </c>
      <c r="E21" s="40">
        <v>5708.81</v>
      </c>
      <c r="F21" s="40">
        <v>504.24</v>
      </c>
      <c r="G21" s="40">
        <v>100</v>
      </c>
      <c r="H21" s="40">
        <v>117.5</v>
      </c>
      <c r="I21" s="40">
        <v>593.76</v>
      </c>
      <c r="J21" s="40">
        <v>119.3</v>
      </c>
      <c r="K21" s="40"/>
      <c r="L21" s="40">
        <v>413.12</v>
      </c>
      <c r="M21" s="40">
        <v>124.23</v>
      </c>
      <c r="N21" s="40"/>
      <c r="O21" s="40"/>
      <c r="P21" s="72">
        <f t="shared" si="1"/>
        <v>6434.329999999999</v>
      </c>
      <c r="Q21" s="40">
        <v>511.3</v>
      </c>
      <c r="R21" s="40"/>
      <c r="S21" s="40">
        <v>46.5</v>
      </c>
      <c r="T21" s="40">
        <v>8.68</v>
      </c>
      <c r="U21" s="40">
        <v>17.420000000000002</v>
      </c>
      <c r="V21" s="40">
        <v>637.04999999999995</v>
      </c>
      <c r="W21" s="40">
        <v>130.71</v>
      </c>
      <c r="X21" s="40">
        <v>2651.06</v>
      </c>
      <c r="Y21" s="40">
        <v>2091.41</v>
      </c>
      <c r="Z21" s="40">
        <v>130.09</v>
      </c>
      <c r="AA21" s="40"/>
      <c r="AB21" s="40"/>
      <c r="AC21" s="40"/>
      <c r="AD21" s="40">
        <v>210.11</v>
      </c>
      <c r="AE21" s="40"/>
      <c r="AF21" s="72">
        <f t="shared" si="2"/>
        <v>9662.0300000000007</v>
      </c>
      <c r="AG21" s="40">
        <v>5767.67</v>
      </c>
      <c r="AH21" s="40"/>
      <c r="AI21" s="40"/>
      <c r="AJ21" s="40">
        <v>3894.36</v>
      </c>
      <c r="AK21" s="73">
        <f t="shared" si="3"/>
        <v>23777.32</v>
      </c>
      <c r="AL21" s="70">
        <f>Príjmy!S21</f>
        <v>30193.970000000005</v>
      </c>
      <c r="AM21" s="74">
        <f t="shared" si="4"/>
        <v>6416.6500000000051</v>
      </c>
    </row>
    <row r="22" spans="1:39" s="46" customFormat="1" ht="20.100000000000001" customHeight="1" thickBot="1" x14ac:dyDescent="0.25">
      <c r="A22" s="75"/>
      <c r="B22" s="76" t="s">
        <v>5</v>
      </c>
      <c r="C22" s="77">
        <f>SUM(C4:C21)</f>
        <v>3951.9</v>
      </c>
      <c r="D22" s="77">
        <f t="shared" ref="D22:AM22" si="5">SUM(D4:D21)</f>
        <v>427033.34000000008</v>
      </c>
      <c r="E22" s="77">
        <f t="shared" si="5"/>
        <v>323240.5</v>
      </c>
      <c r="F22" s="77">
        <f t="shared" si="5"/>
        <v>8777.2800000000007</v>
      </c>
      <c r="G22" s="77">
        <f t="shared" si="5"/>
        <v>8570.119999999999</v>
      </c>
      <c r="H22" s="77">
        <f t="shared" si="5"/>
        <v>7320.5300000000007</v>
      </c>
      <c r="I22" s="77">
        <f t="shared" si="5"/>
        <v>8221.8799999999992</v>
      </c>
      <c r="J22" s="77">
        <f t="shared" si="5"/>
        <v>2390.13</v>
      </c>
      <c r="K22" s="77">
        <f t="shared" si="5"/>
        <v>8573</v>
      </c>
      <c r="L22" s="77">
        <f t="shared" si="5"/>
        <v>12336.53</v>
      </c>
      <c r="M22" s="77">
        <f t="shared" si="5"/>
        <v>47603.370000000017</v>
      </c>
      <c r="N22" s="77">
        <f t="shared" si="5"/>
        <v>32309.73</v>
      </c>
      <c r="O22" s="77">
        <f t="shared" si="5"/>
        <v>10688.6</v>
      </c>
      <c r="P22" s="77">
        <f t="shared" si="5"/>
        <v>218092.94999999998</v>
      </c>
      <c r="Q22" s="77">
        <f t="shared" si="5"/>
        <v>16873.430000000004</v>
      </c>
      <c r="R22" s="77">
        <f t="shared" si="5"/>
        <v>170</v>
      </c>
      <c r="S22" s="77">
        <f t="shared" si="5"/>
        <v>3606.78</v>
      </c>
      <c r="T22" s="77">
        <f t="shared" si="5"/>
        <v>1446.6499999999999</v>
      </c>
      <c r="U22" s="77">
        <f t="shared" si="5"/>
        <v>2211.6200000000003</v>
      </c>
      <c r="V22" s="77">
        <f t="shared" si="5"/>
        <v>30815.769999999993</v>
      </c>
      <c r="W22" s="77">
        <f t="shared" si="5"/>
        <v>7044.37</v>
      </c>
      <c r="X22" s="77">
        <f t="shared" si="5"/>
        <v>84469.03</v>
      </c>
      <c r="Y22" s="77">
        <f t="shared" si="5"/>
        <v>45698.45</v>
      </c>
      <c r="Z22" s="77">
        <f t="shared" si="5"/>
        <v>4250.07</v>
      </c>
      <c r="AA22" s="77">
        <f t="shared" si="5"/>
        <v>14934.95</v>
      </c>
      <c r="AB22" s="77">
        <f t="shared" si="5"/>
        <v>0.35</v>
      </c>
      <c r="AC22" s="77">
        <f t="shared" si="5"/>
        <v>2072</v>
      </c>
      <c r="AD22" s="77">
        <f t="shared" si="5"/>
        <v>4499.4799999999996</v>
      </c>
      <c r="AE22" s="77">
        <f t="shared" si="5"/>
        <v>20</v>
      </c>
      <c r="AF22" s="77">
        <f t="shared" si="5"/>
        <v>166401.35999999999</v>
      </c>
      <c r="AG22" s="77">
        <f t="shared" si="5"/>
        <v>98032.639999999999</v>
      </c>
      <c r="AH22" s="77">
        <f t="shared" si="5"/>
        <v>17955.390000000003</v>
      </c>
      <c r="AI22" s="77">
        <f t="shared" si="5"/>
        <v>9177.9699999999993</v>
      </c>
      <c r="AJ22" s="77">
        <f t="shared" si="5"/>
        <v>41235.360000000001</v>
      </c>
      <c r="AK22" s="77">
        <f t="shared" si="5"/>
        <v>858497.88000000012</v>
      </c>
      <c r="AL22" s="77">
        <f t="shared" si="5"/>
        <v>900926.34999999986</v>
      </c>
      <c r="AM22" s="77">
        <f t="shared" si="5"/>
        <v>42428.47</v>
      </c>
    </row>
    <row r="23" spans="1:39" s="46" customFormat="1" ht="16.5" customHeight="1" thickBot="1" x14ac:dyDescent="0.25">
      <c r="C23" s="48"/>
      <c r="D23" s="78">
        <f>SUM(E22:M22)</f>
        <v>427033.34000000008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78">
        <f>SUM(Q22:AD22)</f>
        <v>218092.95</v>
      </c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78">
        <f>SUM(AG22:AJ22)</f>
        <v>166401.35999999999</v>
      </c>
      <c r="AG23" s="48"/>
      <c r="AH23" s="48"/>
      <c r="AI23" s="48"/>
      <c r="AJ23" s="48"/>
      <c r="AK23" s="78">
        <f>C22+D22+N22+O22+P22+AE22+AF22</f>
        <v>858497.88</v>
      </c>
      <c r="AL23" s="48"/>
      <c r="AM23" s="48">
        <f>AL22-AK22</f>
        <v>42428.469999999739</v>
      </c>
    </row>
    <row r="24" spans="1:39" s="7" customFormat="1" ht="17.45" customHeight="1" thickBot="1" x14ac:dyDescent="0.25">
      <c r="A24" s="11"/>
      <c r="B24" s="12" t="s">
        <v>78</v>
      </c>
      <c r="C24" s="79"/>
      <c r="D24" s="80">
        <f t="shared" ref="D24" si="6">SUM(E24:M24)</f>
        <v>981.38</v>
      </c>
      <c r="E24" s="79">
        <v>133</v>
      </c>
      <c r="F24" s="79"/>
      <c r="G24" s="79">
        <v>150</v>
      </c>
      <c r="H24" s="79">
        <v>296.88</v>
      </c>
      <c r="I24" s="79"/>
      <c r="J24" s="79"/>
      <c r="K24" s="79"/>
      <c r="L24" s="79">
        <v>328.35</v>
      </c>
      <c r="M24" s="79">
        <v>73.150000000000006</v>
      </c>
      <c r="N24" s="79"/>
      <c r="O24" s="79"/>
      <c r="P24" s="80">
        <f>SUM(Q24:AD24)</f>
        <v>271.70999999999998</v>
      </c>
      <c r="Q24" s="79"/>
      <c r="R24" s="79"/>
      <c r="S24" s="79">
        <v>17.2</v>
      </c>
      <c r="T24" s="79"/>
      <c r="U24" s="79">
        <v>199.01</v>
      </c>
      <c r="V24" s="79"/>
      <c r="W24" s="79"/>
      <c r="X24" s="79"/>
      <c r="Y24" s="79"/>
      <c r="Z24" s="79"/>
      <c r="AA24" s="79"/>
      <c r="AB24" s="79"/>
      <c r="AC24" s="79"/>
      <c r="AD24" s="79">
        <v>55.5</v>
      </c>
      <c r="AE24" s="79"/>
      <c r="AF24" s="80">
        <f>SUM(AG24:AJ24)</f>
        <v>2651.38</v>
      </c>
      <c r="AG24" s="79"/>
      <c r="AH24" s="79"/>
      <c r="AI24" s="79"/>
      <c r="AJ24" s="79">
        <v>2651.38</v>
      </c>
      <c r="AK24" s="80">
        <f t="shared" ref="AK24" si="7">C24+D24+N24+O24+P24+AE24+AF24</f>
        <v>3904.4700000000003</v>
      </c>
      <c r="AL24" s="80">
        <f>Príjmy!S24</f>
        <v>8237.4599999999991</v>
      </c>
      <c r="AM24" s="81">
        <f t="shared" ref="AM24" si="8">AL24-AK24</f>
        <v>4332.9899999999989</v>
      </c>
    </row>
    <row r="26" spans="1:39" x14ac:dyDescent="0.25">
      <c r="AM26" s="27"/>
    </row>
    <row r="27" spans="1:39" x14ac:dyDescent="0.25">
      <c r="A27" s="13"/>
      <c r="B27" s="14"/>
      <c r="C27" s="2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26"/>
      <c r="AL27" s="26"/>
      <c r="AM27" s="15"/>
    </row>
    <row r="28" spans="1:39" x14ac:dyDescent="0.25">
      <c r="A28" s="13"/>
      <c r="B28" s="14"/>
      <c r="C28" s="2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26"/>
      <c r="AL28" s="26"/>
      <c r="AM28" s="15"/>
    </row>
    <row r="29" spans="1:39" x14ac:dyDescent="0.25">
      <c r="A29" s="13"/>
      <c r="B29" s="14"/>
      <c r="C29" s="2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26"/>
      <c r="AL29" s="26"/>
      <c r="AM29" s="15"/>
    </row>
    <row r="30" spans="1:39" x14ac:dyDescent="0.25">
      <c r="A30" s="13"/>
      <c r="B30" s="14"/>
      <c r="C30" s="2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26"/>
      <c r="AL30" s="26"/>
      <c r="AM30" s="15"/>
    </row>
    <row r="32" spans="1:39" x14ac:dyDescent="0.25">
      <c r="A32" s="13"/>
      <c r="B32" s="14"/>
      <c r="C32" s="2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26"/>
      <c r="AL32" s="26"/>
      <c r="AM32" s="15"/>
    </row>
    <row r="33" spans="1:39" x14ac:dyDescent="0.25">
      <c r="A33" s="13"/>
      <c r="B33" s="14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26"/>
      <c r="AL33" s="26"/>
      <c r="AM33" s="15"/>
    </row>
    <row r="34" spans="1:39" x14ac:dyDescent="0.25">
      <c r="A34" s="13"/>
      <c r="B34" s="14"/>
      <c r="C34" s="2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26"/>
      <c r="AL34" s="26"/>
      <c r="AM34" s="15"/>
    </row>
    <row r="35" spans="1:39" x14ac:dyDescent="0.25">
      <c r="A35" s="13"/>
      <c r="B35" s="14"/>
      <c r="C35" s="2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26"/>
      <c r="AL35" s="26"/>
      <c r="AM35" s="15"/>
    </row>
    <row r="36" spans="1:39" ht="20.100000000000001" customHeight="1" x14ac:dyDescent="0.25"/>
    <row r="37" spans="1:39" ht="9.6" customHeight="1" x14ac:dyDescent="0.25"/>
    <row r="38" spans="1:39" s="7" customFormat="1" ht="17.45" customHeight="1" x14ac:dyDescent="0.2"/>
  </sheetData>
  <sheetProtection algorithmName="SHA-512" hashValue="zudAUHQ8EY3hhdNxmUJ18RkMrUzhiHLbdNo3vowYfgNqE/Q/6ndNSMrfEyGDGm5/rvtIYk+sppmOcBSbN0GS9w==" saltValue="OOXf3fWN0WeeMjNAaDLJYw==" spinCount="100000" sheet="1" objects="1" scenarios="1" selectLockedCells="1"/>
  <mergeCells count="28">
    <mergeCell ref="V2:V3"/>
    <mergeCell ref="A2:A3"/>
    <mergeCell ref="B2:B3"/>
    <mergeCell ref="C2:C3"/>
    <mergeCell ref="D2:D3"/>
    <mergeCell ref="E2:M2"/>
    <mergeCell ref="N2:N3"/>
    <mergeCell ref="Q2:Q3"/>
    <mergeCell ref="R2:R3"/>
    <mergeCell ref="S2:S3"/>
    <mergeCell ref="T2:T3"/>
    <mergeCell ref="U2:U3"/>
    <mergeCell ref="AL2:AL3"/>
    <mergeCell ref="AM2:AM3"/>
    <mergeCell ref="O2:O3"/>
    <mergeCell ref="P2:P3"/>
    <mergeCell ref="AC2:AC3"/>
    <mergeCell ref="AD2:AD3"/>
    <mergeCell ref="AE2:AE3"/>
    <mergeCell ref="AF2:AF3"/>
    <mergeCell ref="AG2:AJ2"/>
    <mergeCell ref="AK2:AK3"/>
    <mergeCell ref="W2:W3"/>
    <mergeCell ref="X2:X3"/>
    <mergeCell ref="Y2:Y3"/>
    <mergeCell ref="Z2:Z3"/>
    <mergeCell ref="AA2:AA3"/>
    <mergeCell ref="AB2:AB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2" fitToWidth="2" orientation="landscape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Majetok</vt:lpstr>
      <vt:lpstr>Príjmy</vt:lpstr>
      <vt:lpstr>Výdavky</vt:lpstr>
      <vt:lpstr>Výdavky!Názvy_tlače</vt:lpstr>
      <vt:lpstr>Výdavky!Print_Titles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2021-02-10T15:53:57Z</cp:lastPrinted>
  <dcterms:created xsi:type="dcterms:W3CDTF">2020-11-18T13:29:00Z</dcterms:created>
  <dcterms:modified xsi:type="dcterms:W3CDTF">2022-06-16T08:56:19Z</dcterms:modified>
</cp:coreProperties>
</file>