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U:\Hospodarenie\2022\"/>
    </mc:Choice>
  </mc:AlternateContent>
  <xr:revisionPtr revIDLastSave="0" documentId="8_{3018E647-A5D0-45BD-BA89-8B6639FC84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jetok" sheetId="1" r:id="rId1"/>
    <sheet name="Príjmy" sheetId="2" r:id="rId2"/>
    <sheet name="Výdavky" sheetId="3" r:id="rId3"/>
  </sheets>
  <definedNames>
    <definedName name="_xlnm.Print_Titles" localSheetId="2">Výdavky!$A:$B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3" l="1"/>
  <c r="AF17" i="3"/>
  <c r="O10" i="2"/>
  <c r="AJ22" i="3"/>
  <c r="AI22" i="3"/>
  <c r="AH22" i="3"/>
  <c r="AG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O22" i="3"/>
  <c r="N22" i="3"/>
  <c r="M22" i="3"/>
  <c r="L22" i="3"/>
  <c r="K22" i="3"/>
  <c r="J22" i="3"/>
  <c r="I22" i="3"/>
  <c r="H22" i="3"/>
  <c r="G22" i="3"/>
  <c r="F22" i="3"/>
  <c r="E22" i="3"/>
  <c r="C22" i="3"/>
  <c r="AF24" i="3"/>
  <c r="P24" i="3"/>
  <c r="D24" i="3"/>
  <c r="AF21" i="3"/>
  <c r="P21" i="3"/>
  <c r="D21" i="3"/>
  <c r="AF20" i="3"/>
  <c r="P20" i="3"/>
  <c r="D20" i="3"/>
  <c r="AF19" i="3"/>
  <c r="P19" i="3"/>
  <c r="D19" i="3"/>
  <c r="AF18" i="3"/>
  <c r="P18" i="3"/>
  <c r="D18" i="3"/>
  <c r="P17" i="3"/>
  <c r="D17" i="3"/>
  <c r="AF16" i="3"/>
  <c r="P16" i="3"/>
  <c r="D16" i="3"/>
  <c r="AF15" i="3"/>
  <c r="P15" i="3"/>
  <c r="D15" i="3"/>
  <c r="AF14" i="3"/>
  <c r="P14" i="3"/>
  <c r="D14" i="3"/>
  <c r="AF13" i="3"/>
  <c r="P13" i="3"/>
  <c r="D13" i="3"/>
  <c r="AF12" i="3"/>
  <c r="P12" i="3"/>
  <c r="D12" i="3"/>
  <c r="AF11" i="3"/>
  <c r="P11" i="3"/>
  <c r="D11" i="3"/>
  <c r="AF10" i="3"/>
  <c r="P10" i="3"/>
  <c r="D10" i="3"/>
  <c r="P9" i="3"/>
  <c r="D9" i="3"/>
  <c r="AF8" i="3"/>
  <c r="P8" i="3"/>
  <c r="D8" i="3"/>
  <c r="AF7" i="3"/>
  <c r="P7" i="3"/>
  <c r="D7" i="3"/>
  <c r="AF6" i="3"/>
  <c r="P6" i="3"/>
  <c r="D6" i="3"/>
  <c r="AF5" i="3"/>
  <c r="P5" i="3"/>
  <c r="D5" i="3"/>
  <c r="AF4" i="3"/>
  <c r="P4" i="3"/>
  <c r="D4" i="3"/>
  <c r="Z1" i="3"/>
  <c r="R22" i="2"/>
  <c r="Q22" i="2"/>
  <c r="P22" i="2"/>
  <c r="O23" i="2" s="1"/>
  <c r="N22" i="2"/>
  <c r="M22" i="2"/>
  <c r="L22" i="2"/>
  <c r="K22" i="2"/>
  <c r="J22" i="2"/>
  <c r="I22" i="2"/>
  <c r="H22" i="2"/>
  <c r="G22" i="2"/>
  <c r="F22" i="2"/>
  <c r="E22" i="2"/>
  <c r="C22" i="2"/>
  <c r="O24" i="2"/>
  <c r="D24" i="2"/>
  <c r="O21" i="2"/>
  <c r="D21" i="2"/>
  <c r="O20" i="2"/>
  <c r="D20" i="2"/>
  <c r="O19" i="2"/>
  <c r="D19" i="2"/>
  <c r="O18" i="2"/>
  <c r="D18" i="2"/>
  <c r="S18" i="2" s="1"/>
  <c r="AL18" i="3" s="1"/>
  <c r="O17" i="2"/>
  <c r="D17" i="2"/>
  <c r="O16" i="2"/>
  <c r="D16" i="2"/>
  <c r="O15" i="2"/>
  <c r="D15" i="2"/>
  <c r="O14" i="2"/>
  <c r="D14" i="2"/>
  <c r="O13" i="2"/>
  <c r="D13" i="2"/>
  <c r="S13" i="2" s="1"/>
  <c r="AL13" i="3" s="1"/>
  <c r="O12" i="2"/>
  <c r="D12" i="2"/>
  <c r="O11" i="2"/>
  <c r="D11" i="2"/>
  <c r="D10" i="2"/>
  <c r="O9" i="2"/>
  <c r="D9" i="2"/>
  <c r="O8" i="2"/>
  <c r="D8" i="2"/>
  <c r="O7" i="2"/>
  <c r="D7" i="2"/>
  <c r="O6" i="2"/>
  <c r="D6" i="2"/>
  <c r="O5" i="2"/>
  <c r="D5" i="2"/>
  <c r="O4" i="2"/>
  <c r="D4" i="2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S24" i="1"/>
  <c r="O24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11" i="1"/>
  <c r="O11" i="1"/>
  <c r="S10" i="1"/>
  <c r="O10" i="1"/>
  <c r="S9" i="1"/>
  <c r="O9" i="1"/>
  <c r="S8" i="1"/>
  <c r="O8" i="1"/>
  <c r="S7" i="1"/>
  <c r="O7" i="1"/>
  <c r="T7" i="1" s="1"/>
  <c r="S6" i="1"/>
  <c r="O6" i="1"/>
  <c r="S5" i="1"/>
  <c r="O5" i="1"/>
  <c r="S4" i="1"/>
  <c r="O4" i="1"/>
  <c r="AK14" i="3" l="1"/>
  <c r="S17" i="2"/>
  <c r="AL17" i="3" s="1"/>
  <c r="S12" i="2"/>
  <c r="AL12" i="3" s="1"/>
  <c r="S24" i="2"/>
  <c r="AL24" i="3" s="1"/>
  <c r="T9" i="1"/>
  <c r="T17" i="1"/>
  <c r="S11" i="2"/>
  <c r="AL11" i="3" s="1"/>
  <c r="AK7" i="3"/>
  <c r="AK12" i="3"/>
  <c r="AM12" i="3" s="1"/>
  <c r="AK21" i="3"/>
  <c r="S10" i="2"/>
  <c r="AL10" i="3" s="1"/>
  <c r="AK20" i="3"/>
  <c r="AF23" i="3"/>
  <c r="T6" i="1"/>
  <c r="T14" i="1"/>
  <c r="T24" i="1"/>
  <c r="AK18" i="3"/>
  <c r="AM18" i="3" s="1"/>
  <c r="D23" i="3"/>
  <c r="S20" i="2"/>
  <c r="AL20" i="3" s="1"/>
  <c r="T15" i="1"/>
  <c r="T20" i="1"/>
  <c r="D22" i="2"/>
  <c r="O22" i="2"/>
  <c r="S5" i="2"/>
  <c r="AL5" i="3" s="1"/>
  <c r="S6" i="2"/>
  <c r="AL6" i="3" s="1"/>
  <c r="AK10" i="3"/>
  <c r="AK5" i="3"/>
  <c r="AK8" i="3"/>
  <c r="AK11" i="3"/>
  <c r="AK15" i="3"/>
  <c r="AK24" i="3"/>
  <c r="AK17" i="3"/>
  <c r="AM17" i="3" s="1"/>
  <c r="S22" i="1"/>
  <c r="T13" i="1"/>
  <c r="T21" i="1"/>
  <c r="S23" i="1"/>
  <c r="T10" i="1"/>
  <c r="T18" i="1"/>
  <c r="T11" i="1"/>
  <c r="T4" i="1"/>
  <c r="T8" i="1"/>
  <c r="T12" i="1"/>
  <c r="T16" i="1"/>
  <c r="AF22" i="3"/>
  <c r="AK16" i="3"/>
  <c r="AK19" i="3"/>
  <c r="AK9" i="3"/>
  <c r="AK6" i="3"/>
  <c r="P22" i="3"/>
  <c r="AK4" i="3"/>
  <c r="P23" i="3"/>
  <c r="AK13" i="3"/>
  <c r="AM13" i="3" s="1"/>
  <c r="S21" i="2"/>
  <c r="AL21" i="3" s="1"/>
  <c r="S7" i="2"/>
  <c r="AL7" i="3" s="1"/>
  <c r="S15" i="2"/>
  <c r="AL15" i="3" s="1"/>
  <c r="S19" i="2"/>
  <c r="AL19" i="3" s="1"/>
  <c r="S8" i="2"/>
  <c r="AL8" i="3" s="1"/>
  <c r="AM8" i="3" s="1"/>
  <c r="S16" i="2"/>
  <c r="AL16" i="3" s="1"/>
  <c r="S9" i="2"/>
  <c r="AL9" i="3" s="1"/>
  <c r="D23" i="2"/>
  <c r="S14" i="2"/>
  <c r="AL14" i="3" s="1"/>
  <c r="AM14" i="3" s="1"/>
  <c r="S4" i="2"/>
  <c r="AL4" i="3" s="1"/>
  <c r="T19" i="1"/>
  <c r="O22" i="1"/>
  <c r="O23" i="1"/>
  <c r="T5" i="1"/>
  <c r="D22" i="3"/>
  <c r="AM11" i="3" l="1"/>
  <c r="AM7" i="3"/>
  <c r="AM21" i="3"/>
  <c r="AM20" i="3"/>
  <c r="S23" i="2"/>
  <c r="AM24" i="3"/>
  <c r="AM10" i="3"/>
  <c r="AM9" i="3"/>
  <c r="AM19" i="3"/>
  <c r="AM15" i="3"/>
  <c r="AM6" i="3"/>
  <c r="T23" i="1"/>
  <c r="AM5" i="3"/>
  <c r="AM16" i="3"/>
  <c r="AK23" i="3"/>
  <c r="AK22" i="3"/>
  <c r="S22" i="2"/>
  <c r="T22" i="1"/>
  <c r="AM4" i="3"/>
  <c r="AL22" i="3"/>
  <c r="AM22" i="3" l="1"/>
  <c r="AM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Renata1</author>
  </authors>
  <commentList>
    <comment ref="O23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rovnaké,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S23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kontrolné číslo - má byť rovnaké, ako v bunke nad tým (ak nie je, tak je niekde chyba)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T2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kontrolné číslo - má byť rovnaké, ako v bunke nad tým (ak nie je, tak je niekde chyba)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Renata1</author>
  </authors>
  <commentList>
    <comment ref="D2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O23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S23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Renata1</author>
  </authors>
  <commentList>
    <comment ref="D23" authorId="0" shapeId="0" xr:uid="{00000000-0006-0000-0200-000001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P23" authorId="0" shapeId="0" xr:uid="{00000000-0006-0000-0200-000002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F23" authorId="0" shapeId="0" xr:uid="{00000000-0006-0000-0200-000003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K23" authorId="0" shapeId="0" xr:uid="{00000000-0006-0000-0200-000004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M23" authorId="0" shapeId="0" xr:uid="{00000000-0006-0000-0200-000005000000}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<sst xmlns="http://schemas.openxmlformats.org/spreadsheetml/2006/main" count="145" uniqueCount="102">
  <si>
    <t>CZ</t>
  </si>
  <si>
    <t xml:space="preserve">z toho </t>
  </si>
  <si>
    <t>z toho:</t>
  </si>
  <si>
    <t>P.č.</t>
  </si>
  <si>
    <t>Dlhodobý hmotný majetok (r.20)</t>
  </si>
  <si>
    <t>SPOLU</t>
  </si>
  <si>
    <t>Dlhodobý finanačný majetok (r.21)</t>
  </si>
  <si>
    <t>Pohľadávky (r.23)</t>
  </si>
  <si>
    <t>Pôžičky (r.24)</t>
  </si>
  <si>
    <t>Zásoby (r.25)</t>
  </si>
  <si>
    <t>Peniaze (hotovosť) (r.26)</t>
  </si>
  <si>
    <t>Ceniny (r.27)</t>
  </si>
  <si>
    <t>Bankové účty    (r.28)</t>
  </si>
  <si>
    <t>Majetok celkom (r.31)</t>
  </si>
  <si>
    <t>Záväzky (r.32)</t>
  </si>
  <si>
    <t>Sociálny fond     (r.33)</t>
  </si>
  <si>
    <t>Úvery, pôžičky   (r.34)</t>
  </si>
  <si>
    <t>Záväzky celkom (r.35)</t>
  </si>
  <si>
    <t>z toho</t>
  </si>
  <si>
    <t>Príjmy z majetku (r.01)</t>
  </si>
  <si>
    <t>Dary a príspevky (r.02)</t>
  </si>
  <si>
    <t>z darov   (r.2a)</t>
  </si>
  <si>
    <t>z ofier     (r.2b)</t>
  </si>
  <si>
    <t>z cirk. príspevku (r.2c)</t>
  </si>
  <si>
    <t>z iných COJ (r.2d)</t>
  </si>
  <si>
    <t>ostatné   (r.2e)</t>
  </si>
  <si>
    <t>Príjmy z dedičstva (r.03)</t>
  </si>
  <si>
    <t>Príjmy z organ. akcií (r.04)</t>
  </si>
  <si>
    <t>Príjmy z dotácií  (r.05)</t>
  </si>
  <si>
    <t>Príjmy z predaja majetku (r.06)</t>
  </si>
  <si>
    <t>Príjmy z poskyt. služieb (r.07)</t>
  </si>
  <si>
    <t>Ostatné príjmy spolu     (r.08)</t>
  </si>
  <si>
    <t>úroky     (r.8a)</t>
  </si>
  <si>
    <t>pôžičky   (r.8b)</t>
  </si>
  <si>
    <t>ostatné (r.8c)</t>
  </si>
  <si>
    <t>Príjmy celkom (r.9)</t>
  </si>
  <si>
    <t xml:space="preserve">z toho: </t>
  </si>
  <si>
    <t>Zásoby (r.10)</t>
  </si>
  <si>
    <t>Služby spolu     (r.11)</t>
  </si>
  <si>
    <t>opravy (r.11a)</t>
  </si>
  <si>
    <t>obstaranie majetku (r.11b)</t>
  </si>
  <si>
    <t>cestovné (r.11c)</t>
  </si>
  <si>
    <t>telefón   (r.11e)</t>
  </si>
  <si>
    <t>stočné  (r.11f)</t>
  </si>
  <si>
    <t>revízie   (r.11g)</t>
  </si>
  <si>
    <t>poistky  (r.11h)</t>
  </si>
  <si>
    <t>ostatné   (r.11i)</t>
  </si>
  <si>
    <t>Mzdy   (r.12)</t>
  </si>
  <si>
    <t>Poistné fondy         (r. 13)</t>
  </si>
  <si>
    <t>časopisy  (r.14a)</t>
  </si>
  <si>
    <t>ceniny  (r.14b)</t>
  </si>
  <si>
    <t>kancel. potreby (r.14c)</t>
  </si>
  <si>
    <t>čistiace potreby (r.14d)</t>
  </si>
  <si>
    <t>PHM   (r.14e)</t>
  </si>
  <si>
    <t>ostatné    (r.14f)</t>
  </si>
  <si>
    <t>vodné   (r.14g)</t>
  </si>
  <si>
    <t>elektrická energia (r.14h)</t>
  </si>
  <si>
    <t>plyn/uhlie (r.14i)</t>
  </si>
  <si>
    <t>daň z príjmu  (r.14j)</t>
  </si>
  <si>
    <t>daň z nehnuteľ. (r.14k)</t>
  </si>
  <si>
    <t>daň zrážková (r.14l)</t>
  </si>
  <si>
    <t>úrok    (r.14m)</t>
  </si>
  <si>
    <t>poplatky  (r.14n)</t>
  </si>
  <si>
    <t>Sociálny fond      (r.15)</t>
  </si>
  <si>
    <t>Ostatné výdavky  (r.16)</t>
  </si>
  <si>
    <t>príspevok vyššej COJ (r.16a)</t>
  </si>
  <si>
    <t>príspevky iným COJ (r.16b)</t>
  </si>
  <si>
    <t>ostatné   (r.16c)</t>
  </si>
  <si>
    <t>pôžičky   (r.16d)</t>
  </si>
  <si>
    <t>Výdavky   (r.17)</t>
  </si>
  <si>
    <t>Príjmy       (r.9)</t>
  </si>
  <si>
    <t>Rozdiel príjmov a výdavkov (r.18)</t>
  </si>
  <si>
    <t>Rozdiel majetku a záväzkov (r.36)</t>
  </si>
  <si>
    <t>Dlhodobý nehm. majetok  (r.19)</t>
  </si>
  <si>
    <t>Umel. diela a kult.pam. (r.22)</t>
  </si>
  <si>
    <t>Priebežné pol.(+/-)      (r. 29)</t>
  </si>
  <si>
    <t>Krát..cenné pap. a ost. KFM (r.30)</t>
  </si>
  <si>
    <t>SPOLU CZ</t>
  </si>
  <si>
    <t xml:space="preserve">Seniorát </t>
  </si>
  <si>
    <t>reprezen.       (r.11d)</t>
  </si>
  <si>
    <t>Prevádzková réžia               (r. 14)</t>
  </si>
  <si>
    <t>Badín</t>
  </si>
  <si>
    <t>Banská Bystrica</t>
  </si>
  <si>
    <t>Brezno</t>
  </si>
  <si>
    <t>Dobrá Niva</t>
  </si>
  <si>
    <t>Horná Mičiná</t>
  </si>
  <si>
    <t>HornáLehota</t>
  </si>
  <si>
    <t>Hrochoť</t>
  </si>
  <si>
    <t>Hronsek</t>
  </si>
  <si>
    <t>Kremnica</t>
  </si>
  <si>
    <t>Ľubietová</t>
  </si>
  <si>
    <t>Mýto pod Ďumbierom</t>
  </si>
  <si>
    <t>Očová</t>
  </si>
  <si>
    <t>Ostrá Lúka</t>
  </si>
  <si>
    <t>Poniky</t>
  </si>
  <si>
    <t>Slovenská Ľupča</t>
  </si>
  <si>
    <t>Zvolen</t>
  </si>
  <si>
    <t>Zvolenská Slatina</t>
  </si>
  <si>
    <t>Zvolenský seniorát - majetok - rok 2022</t>
  </si>
  <si>
    <t>B. Bystrica - Radvaň</t>
  </si>
  <si>
    <t>Zvolenský seniorát - príjmy - rok 2022</t>
  </si>
  <si>
    <t>Zvolenský seniorát - výdavky -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</si>
</sst>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FFF9E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5" xfId="0" applyFont="1" applyFill="1" applyBorder="1"/>
    <xf numFmtId="0" fontId="10" fillId="2" borderId="6" xfId="0" applyFont="1" applyFill="1" applyBorder="1"/>
    <xf numFmtId="0" fontId="9" fillId="3" borderId="5" xfId="0" applyFont="1" applyFill="1" applyBorder="1"/>
    <xf numFmtId="0" fontId="10" fillId="3" borderId="6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5" fillId="0" borderId="0" xfId="1" applyNumberFormat="1" applyFont="1"/>
    <xf numFmtId="4" fontId="9" fillId="0" borderId="0" xfId="1" applyNumberFormat="1" applyFont="1"/>
    <xf numFmtId="4" fontId="9" fillId="0" borderId="0" xfId="0" applyNumberFormat="1" applyFont="1"/>
    <xf numFmtId="4" fontId="5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/>
    <xf numFmtId="0" fontId="9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/>
    <xf numFmtId="0" fontId="9" fillId="5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1" xfId="1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9" fillId="6" borderId="1" xfId="1" applyNumberFormat="1" applyFont="1" applyFill="1" applyBorder="1" applyAlignment="1">
      <alignment horizontal="right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9" fillId="6" borderId="1" xfId="0" applyNumberFormat="1" applyFont="1" applyFill="1" applyBorder="1" applyAlignment="1">
      <alignment horizontal="right"/>
    </xf>
    <xf numFmtId="164" fontId="5" fillId="7" borderId="1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 wrapText="1"/>
      <protection locked="0"/>
    </xf>
    <xf numFmtId="0" fontId="9" fillId="8" borderId="13" xfId="0" applyFont="1" applyFill="1" applyBorder="1"/>
    <xf numFmtId="0" fontId="9" fillId="8" borderId="7" xfId="0" applyFont="1" applyFill="1" applyBorder="1" applyAlignment="1">
      <alignment horizontal="left"/>
    </xf>
    <xf numFmtId="164" fontId="9" fillId="8" borderId="7" xfId="0" applyNumberFormat="1" applyFont="1" applyFill="1" applyBorder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9" fillId="8" borderId="5" xfId="0" applyFont="1" applyFill="1" applyBorder="1"/>
    <xf numFmtId="0" fontId="10" fillId="8" borderId="6" xfId="0" applyFont="1" applyFill="1" applyBorder="1"/>
    <xf numFmtId="164" fontId="9" fillId="8" borderId="6" xfId="0" applyNumberFormat="1" applyFont="1" applyFill="1" applyBorder="1" applyAlignment="1" applyProtection="1">
      <alignment horizontal="right"/>
      <protection locked="0"/>
    </xf>
    <xf numFmtId="164" fontId="9" fillId="8" borderId="6" xfId="1" applyNumberFormat="1" applyFont="1" applyFill="1" applyBorder="1" applyAlignment="1">
      <alignment horizontal="right"/>
    </xf>
    <xf numFmtId="164" fontId="9" fillId="8" borderId="6" xfId="0" applyNumberFormat="1" applyFont="1" applyFill="1" applyBorder="1" applyAlignment="1">
      <alignment horizontal="right"/>
    </xf>
    <xf numFmtId="164" fontId="9" fillId="8" borderId="15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 applyProtection="1">
      <alignment horizontal="right" wrapText="1"/>
      <protection locked="0"/>
    </xf>
    <xf numFmtId="164" fontId="9" fillId="5" borderId="12" xfId="0" applyNumberFormat="1" applyFont="1" applyFill="1" applyBorder="1" applyAlignment="1">
      <alignment horizontal="right"/>
    </xf>
    <xf numFmtId="164" fontId="9" fillId="5" borderId="6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1" fillId="0" borderId="8" xfId="0" applyNumberFormat="1" applyFont="1" applyBorder="1" applyAlignment="1">
      <alignment horizontal="right" wrapText="1"/>
    </xf>
    <xf numFmtId="164" fontId="12" fillId="0" borderId="16" xfId="0" applyNumberFormat="1" applyFont="1" applyBorder="1" applyAlignment="1">
      <alignment horizontal="right"/>
    </xf>
    <xf numFmtId="164" fontId="9" fillId="2" borderId="6" xfId="0" applyNumberFormat="1" applyFont="1" applyFill="1" applyBorder="1" applyAlignment="1" applyProtection="1">
      <alignment horizontal="right"/>
      <protection locked="0"/>
    </xf>
    <xf numFmtId="164" fontId="9" fillId="2" borderId="6" xfId="0" applyNumberFormat="1" applyFont="1" applyFill="1" applyBorder="1" applyAlignment="1">
      <alignment horizontal="right" wrapText="1"/>
    </xf>
    <xf numFmtId="164" fontId="9" fillId="2" borderId="15" xfId="0" applyNumberFormat="1" applyFont="1" applyFill="1" applyBorder="1" applyAlignment="1">
      <alignment horizontal="right"/>
    </xf>
    <xf numFmtId="164" fontId="5" fillId="9" borderId="1" xfId="0" applyNumberFormat="1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9" fillId="9" borderId="12" xfId="0" applyNumberFormat="1" applyFont="1" applyFill="1" applyBorder="1" applyAlignment="1">
      <alignment horizontal="right"/>
    </xf>
    <xf numFmtId="164" fontId="5" fillId="9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164" fontId="9" fillId="9" borderId="17" xfId="0" applyNumberFormat="1" applyFont="1" applyFill="1" applyBorder="1" applyAlignment="1">
      <alignment horizontal="right"/>
    </xf>
    <xf numFmtId="0" fontId="12" fillId="4" borderId="18" xfId="0" applyFont="1" applyFill="1" applyBorder="1"/>
    <xf numFmtId="0" fontId="12" fillId="4" borderId="5" xfId="0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9" fillId="3" borderId="6" xfId="0" applyNumberFormat="1" applyFont="1" applyFill="1" applyBorder="1" applyAlignment="1" applyProtection="1">
      <alignment horizontal="right"/>
      <protection locked="0"/>
    </xf>
    <xf numFmtId="164" fontId="9" fillId="3" borderId="6" xfId="0" applyNumberFormat="1" applyFont="1" applyFill="1" applyBorder="1" applyAlignment="1">
      <alignment horizontal="right"/>
    </xf>
    <xf numFmtId="164" fontId="9" fillId="3" borderId="15" xfId="0" applyNumberFormat="1" applyFont="1" applyFill="1" applyBorder="1" applyAlignment="1">
      <alignment horizontal="right"/>
    </xf>
    <xf numFmtId="164" fontId="5" fillId="10" borderId="1" xfId="0" applyNumberFormat="1" applyFont="1" applyFill="1" applyBorder="1" applyAlignment="1">
      <alignment horizontal="right" wrapText="1"/>
    </xf>
    <xf numFmtId="0" fontId="9" fillId="7" borderId="26" xfId="1" applyFont="1" applyFill="1" applyBorder="1" applyAlignment="1">
      <alignment horizontal="center" vertical="center"/>
    </xf>
    <xf numFmtId="0" fontId="9" fillId="7" borderId="27" xfId="1" applyFont="1" applyFill="1" applyBorder="1" applyAlignment="1">
      <alignment horizontal="center" vertical="center"/>
    </xf>
    <xf numFmtId="49" fontId="12" fillId="7" borderId="20" xfId="1" applyNumberFormat="1" applyFont="1" applyFill="1" applyBorder="1" applyAlignment="1">
      <alignment horizontal="center" vertical="center" wrapText="1" shrinkToFit="1"/>
    </xf>
    <xf numFmtId="49" fontId="12" fillId="7" borderId="7" xfId="1" applyNumberFormat="1" applyFont="1" applyFill="1" applyBorder="1" applyAlignment="1">
      <alignment horizontal="center" vertical="center" wrapText="1" shrinkToFit="1"/>
    </xf>
    <xf numFmtId="0" fontId="12" fillId="7" borderId="20" xfId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9" fillId="7" borderId="22" xfId="1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8" xfId="1" applyFont="1" applyFill="1" applyBorder="1" applyAlignment="1">
      <alignment horizontal="center" vertical="center" wrapText="1"/>
    </xf>
    <xf numFmtId="0" fontId="9" fillId="7" borderId="29" xfId="1" applyFont="1" applyFill="1" applyBorder="1" applyAlignment="1">
      <alignment horizontal="center" vertical="center" wrapText="1"/>
    </xf>
    <xf numFmtId="0" fontId="9" fillId="7" borderId="20" xfId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9" fillId="7" borderId="24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workbookViewId="0">
      <pane ySplit="3" topLeftCell="A4" activePane="bottomLeft" state="frozen"/>
      <selection pane="bottomLeft" activeCell="G25" sqref="G25"/>
    </sheetView>
  </sheetViews>
  <sheetFormatPr defaultColWidth="8.7109375" defaultRowHeight="15" x14ac:dyDescent="0.25"/>
  <cols>
    <col min="1" max="1" width="4.140625" style="1" customWidth="1"/>
    <col min="2" max="2" width="17.28515625" style="1" customWidth="1"/>
    <col min="3" max="3" width="10.85546875" style="1" customWidth="1"/>
    <col min="4" max="4" width="10.140625" style="1" customWidth="1"/>
    <col min="5" max="5" width="8" style="1" customWidth="1"/>
    <col min="6" max="6" width="10.140625" style="1" customWidth="1"/>
    <col min="7" max="7" width="7.7109375" style="1" customWidth="1"/>
    <col min="8" max="8" width="7.85546875" style="1" customWidth="1"/>
    <col min="9" max="9" width="8.5703125" style="1" customWidth="1"/>
    <col min="10" max="10" width="8.140625" style="1" customWidth="1"/>
    <col min="11" max="11" width="10.5703125" style="1" customWidth="1"/>
    <col min="12" max="12" width="10.140625" style="1" customWidth="1"/>
    <col min="13" max="13" width="8.42578125" style="1" customWidth="1"/>
    <col min="14" max="14" width="8.140625" style="1" customWidth="1"/>
    <col min="15" max="15" width="11" style="1" customWidth="1"/>
    <col min="16" max="16" width="7.7109375" style="1" customWidth="1"/>
    <col min="17" max="17" width="6.42578125" style="1" customWidth="1"/>
    <col min="18" max="18" width="7.140625" style="1" customWidth="1"/>
    <col min="19" max="19" width="7.85546875" style="1" customWidth="1"/>
    <col min="20" max="20" width="10.5703125" style="6" customWidth="1"/>
    <col min="21" max="16384" width="8.7109375" style="1"/>
  </cols>
  <sheetData>
    <row r="1" spans="1:20" ht="16.5" thickBot="1" x14ac:dyDescent="0.3">
      <c r="B1" s="28" t="s">
        <v>98</v>
      </c>
      <c r="C1" s="29"/>
      <c r="D1" s="29"/>
      <c r="E1" s="29"/>
    </row>
    <row r="2" spans="1:20" ht="23.25" customHeight="1" x14ac:dyDescent="0.25">
      <c r="A2" s="77" t="s">
        <v>3</v>
      </c>
      <c r="B2" s="86" t="s">
        <v>0</v>
      </c>
      <c r="C2" s="79" t="s">
        <v>73</v>
      </c>
      <c r="D2" s="81" t="s">
        <v>4</v>
      </c>
      <c r="E2" s="81" t="s">
        <v>6</v>
      </c>
      <c r="F2" s="90" t="s">
        <v>74</v>
      </c>
      <c r="G2" s="88" t="s">
        <v>7</v>
      </c>
      <c r="H2" s="88" t="s">
        <v>8</v>
      </c>
      <c r="I2" s="88" t="s">
        <v>9</v>
      </c>
      <c r="J2" s="88" t="s">
        <v>10</v>
      </c>
      <c r="K2" s="88" t="s">
        <v>11</v>
      </c>
      <c r="L2" s="88" t="s">
        <v>12</v>
      </c>
      <c r="M2" s="88" t="s">
        <v>75</v>
      </c>
      <c r="N2" s="88" t="s">
        <v>76</v>
      </c>
      <c r="O2" s="88" t="s">
        <v>13</v>
      </c>
      <c r="P2" s="88" t="s">
        <v>14</v>
      </c>
      <c r="Q2" s="88" t="s">
        <v>15</v>
      </c>
      <c r="R2" s="88" t="s">
        <v>16</v>
      </c>
      <c r="S2" s="88" t="s">
        <v>17</v>
      </c>
      <c r="T2" s="84" t="s">
        <v>72</v>
      </c>
    </row>
    <row r="3" spans="1:20" ht="35.450000000000003" customHeight="1" thickBot="1" x14ac:dyDescent="0.3">
      <c r="A3" s="78"/>
      <c r="B3" s="87"/>
      <c r="C3" s="80"/>
      <c r="D3" s="82"/>
      <c r="E3" s="83"/>
      <c r="F3" s="91"/>
      <c r="G3" s="92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2"/>
      <c r="T3" s="85"/>
    </row>
    <row r="4" spans="1:20" ht="18" customHeight="1" x14ac:dyDescent="0.25">
      <c r="A4" s="4">
        <v>1</v>
      </c>
      <c r="B4" s="2" t="s">
        <v>81</v>
      </c>
      <c r="C4" s="30"/>
      <c r="D4" s="31"/>
      <c r="E4" s="30"/>
      <c r="F4" s="32"/>
      <c r="G4" s="31"/>
      <c r="H4" s="30"/>
      <c r="I4" s="30"/>
      <c r="J4" s="30">
        <v>1109</v>
      </c>
      <c r="K4" s="30"/>
      <c r="L4" s="30">
        <v>65770</v>
      </c>
      <c r="M4" s="30"/>
      <c r="N4" s="32"/>
      <c r="O4" s="33">
        <f>SUM(C4:N4)</f>
        <v>66879</v>
      </c>
      <c r="P4" s="34"/>
      <c r="Q4" s="30"/>
      <c r="R4" s="32"/>
      <c r="S4" s="35">
        <f>SUM(P4:R4)</f>
        <v>0</v>
      </c>
      <c r="T4" s="36">
        <f t="shared" ref="T4:T21" si="0">SUM(O4-S4)</f>
        <v>66879</v>
      </c>
    </row>
    <row r="5" spans="1:20" ht="18" customHeight="1" x14ac:dyDescent="0.25">
      <c r="A5" s="5">
        <v>2</v>
      </c>
      <c r="B5" s="3" t="s">
        <v>82</v>
      </c>
      <c r="C5" s="37"/>
      <c r="D5" s="38">
        <v>526292</v>
      </c>
      <c r="E5" s="37"/>
      <c r="F5" s="37"/>
      <c r="G5" s="38">
        <v>5746</v>
      </c>
      <c r="H5" s="37"/>
      <c r="I5" s="37"/>
      <c r="J5" s="37">
        <v>5406</v>
      </c>
      <c r="K5" s="37"/>
      <c r="L5" s="37">
        <v>422515</v>
      </c>
      <c r="M5" s="37"/>
      <c r="N5" s="37"/>
      <c r="O5" s="33">
        <f t="shared" ref="O5:O21" si="1">SUM(C5:N5)</f>
        <v>959959</v>
      </c>
      <c r="P5" s="37">
        <v>6897</v>
      </c>
      <c r="Q5" s="37">
        <v>11</v>
      </c>
      <c r="R5" s="37"/>
      <c r="S5" s="35">
        <f t="shared" ref="S5:S21" si="2">SUM(P5:R5)</f>
        <v>6908</v>
      </c>
      <c r="T5" s="36">
        <f t="shared" si="0"/>
        <v>953051</v>
      </c>
    </row>
    <row r="6" spans="1:20" ht="18" customHeight="1" x14ac:dyDescent="0.25">
      <c r="A6" s="5">
        <v>3</v>
      </c>
      <c r="B6" s="3" t="s">
        <v>99</v>
      </c>
      <c r="C6" s="37"/>
      <c r="D6" s="38"/>
      <c r="E6" s="37"/>
      <c r="F6" s="37"/>
      <c r="G6" s="38"/>
      <c r="H6" s="37"/>
      <c r="I6" s="37"/>
      <c r="J6" s="37">
        <v>395</v>
      </c>
      <c r="K6" s="37"/>
      <c r="L6" s="37">
        <v>15229</v>
      </c>
      <c r="M6" s="37"/>
      <c r="N6" s="37"/>
      <c r="O6" s="33">
        <f t="shared" si="1"/>
        <v>15624</v>
      </c>
      <c r="P6" s="37"/>
      <c r="Q6" s="37"/>
      <c r="R6" s="37"/>
      <c r="S6" s="35">
        <f t="shared" si="2"/>
        <v>0</v>
      </c>
      <c r="T6" s="36">
        <f t="shared" si="0"/>
        <v>15624</v>
      </c>
    </row>
    <row r="7" spans="1:20" ht="18" customHeight="1" x14ac:dyDescent="0.25">
      <c r="A7" s="5">
        <v>4</v>
      </c>
      <c r="B7" s="3" t="s">
        <v>83</v>
      </c>
      <c r="C7" s="39"/>
      <c r="D7" s="38"/>
      <c r="E7" s="37"/>
      <c r="F7" s="37"/>
      <c r="G7" s="38"/>
      <c r="H7" s="37"/>
      <c r="I7" s="37"/>
      <c r="J7" s="37">
        <v>673.45</v>
      </c>
      <c r="K7" s="37"/>
      <c r="L7" s="37">
        <v>33139.43</v>
      </c>
      <c r="M7" s="37"/>
      <c r="N7" s="37"/>
      <c r="O7" s="33">
        <f t="shared" si="1"/>
        <v>33812.879999999997</v>
      </c>
      <c r="P7" s="37"/>
      <c r="Q7" s="37"/>
      <c r="R7" s="37"/>
      <c r="S7" s="35">
        <f t="shared" si="2"/>
        <v>0</v>
      </c>
      <c r="T7" s="36">
        <f t="shared" si="0"/>
        <v>33812.879999999997</v>
      </c>
    </row>
    <row r="8" spans="1:20" ht="18" customHeight="1" x14ac:dyDescent="0.25">
      <c r="A8" s="5">
        <v>5</v>
      </c>
      <c r="B8" s="3" t="s">
        <v>84</v>
      </c>
      <c r="C8" s="37"/>
      <c r="D8" s="38">
        <v>237839</v>
      </c>
      <c r="E8" s="37"/>
      <c r="F8" s="37"/>
      <c r="G8" s="38"/>
      <c r="H8" s="37"/>
      <c r="I8" s="37"/>
      <c r="J8" s="37">
        <v>713.92</v>
      </c>
      <c r="K8" s="37"/>
      <c r="L8" s="37">
        <v>27626.65</v>
      </c>
      <c r="M8" s="37"/>
      <c r="N8" s="37"/>
      <c r="O8" s="33">
        <f t="shared" si="1"/>
        <v>266179.57</v>
      </c>
      <c r="P8" s="37"/>
      <c r="Q8" s="37"/>
      <c r="R8" s="37"/>
      <c r="S8" s="35">
        <f t="shared" si="2"/>
        <v>0</v>
      </c>
      <c r="T8" s="36">
        <f t="shared" si="0"/>
        <v>266179.57</v>
      </c>
    </row>
    <row r="9" spans="1:20" ht="18" customHeight="1" x14ac:dyDescent="0.25">
      <c r="A9" s="5">
        <v>6</v>
      </c>
      <c r="B9" s="3" t="s">
        <v>85</v>
      </c>
      <c r="C9" s="37"/>
      <c r="D9" s="38">
        <v>61973.66</v>
      </c>
      <c r="E9" s="37"/>
      <c r="F9" s="37"/>
      <c r="G9" s="38"/>
      <c r="H9" s="37"/>
      <c r="I9" s="37"/>
      <c r="J9" s="37">
        <v>338.43</v>
      </c>
      <c r="K9" s="37"/>
      <c r="L9" s="37">
        <v>17362.91</v>
      </c>
      <c r="M9" s="37"/>
      <c r="N9" s="37"/>
      <c r="O9" s="33">
        <f t="shared" si="1"/>
        <v>79675</v>
      </c>
      <c r="P9" s="37"/>
      <c r="Q9" s="37"/>
      <c r="R9" s="37"/>
      <c r="S9" s="35">
        <f t="shared" si="2"/>
        <v>0</v>
      </c>
      <c r="T9" s="36">
        <f t="shared" si="0"/>
        <v>79675</v>
      </c>
    </row>
    <row r="10" spans="1:20" ht="18" customHeight="1" x14ac:dyDescent="0.25">
      <c r="A10" s="5">
        <v>7</v>
      </c>
      <c r="B10" s="3" t="s">
        <v>86</v>
      </c>
      <c r="C10" s="37"/>
      <c r="D10" s="38"/>
      <c r="E10" s="37"/>
      <c r="F10" s="37"/>
      <c r="G10" s="38"/>
      <c r="H10" s="37"/>
      <c r="I10" s="37"/>
      <c r="J10" s="37">
        <v>1895.97</v>
      </c>
      <c r="K10" s="37"/>
      <c r="L10" s="37">
        <v>12761.44</v>
      </c>
      <c r="M10" s="37"/>
      <c r="N10" s="37"/>
      <c r="O10" s="33">
        <f t="shared" si="1"/>
        <v>14657.41</v>
      </c>
      <c r="P10" s="37"/>
      <c r="Q10" s="37"/>
      <c r="R10" s="37"/>
      <c r="S10" s="35">
        <f t="shared" si="2"/>
        <v>0</v>
      </c>
      <c r="T10" s="36">
        <f t="shared" si="0"/>
        <v>14657.41</v>
      </c>
    </row>
    <row r="11" spans="1:20" ht="18" customHeight="1" x14ac:dyDescent="0.25">
      <c r="A11" s="5">
        <v>8</v>
      </c>
      <c r="B11" s="3" t="s">
        <v>87</v>
      </c>
      <c r="C11" s="37"/>
      <c r="D11" s="38"/>
      <c r="E11" s="37"/>
      <c r="F11" s="37"/>
      <c r="G11" s="38"/>
      <c r="H11" s="37"/>
      <c r="I11" s="37"/>
      <c r="J11" s="37">
        <v>1715</v>
      </c>
      <c r="K11" s="37"/>
      <c r="L11" s="37">
        <v>30747</v>
      </c>
      <c r="M11" s="37"/>
      <c r="N11" s="37"/>
      <c r="O11" s="33">
        <f t="shared" si="1"/>
        <v>32462</v>
      </c>
      <c r="P11" s="37"/>
      <c r="Q11" s="37"/>
      <c r="R11" s="37"/>
      <c r="S11" s="35">
        <f t="shared" si="2"/>
        <v>0</v>
      </c>
      <c r="T11" s="36">
        <f t="shared" si="0"/>
        <v>32462</v>
      </c>
    </row>
    <row r="12" spans="1:20" ht="18" customHeight="1" x14ac:dyDescent="0.25">
      <c r="A12" s="5">
        <v>9</v>
      </c>
      <c r="B12" s="3" t="s">
        <v>88</v>
      </c>
      <c r="C12" s="37"/>
      <c r="D12" s="38">
        <v>333161.05</v>
      </c>
      <c r="E12" s="37"/>
      <c r="F12" s="37">
        <v>13277.57</v>
      </c>
      <c r="G12" s="38"/>
      <c r="H12" s="37"/>
      <c r="I12" s="37"/>
      <c r="J12" s="37">
        <v>131.63</v>
      </c>
      <c r="K12" s="37"/>
      <c r="L12" s="37">
        <v>227564.44</v>
      </c>
      <c r="M12" s="37"/>
      <c r="N12" s="37"/>
      <c r="O12" s="33">
        <f t="shared" si="1"/>
        <v>574134.68999999994</v>
      </c>
      <c r="P12" s="37"/>
      <c r="Q12" s="37"/>
      <c r="R12" s="37"/>
      <c r="S12" s="35">
        <f t="shared" si="2"/>
        <v>0</v>
      </c>
      <c r="T12" s="36">
        <f t="shared" si="0"/>
        <v>574134.68999999994</v>
      </c>
    </row>
    <row r="13" spans="1:20" ht="18" customHeight="1" x14ac:dyDescent="0.25">
      <c r="A13" s="5">
        <v>10</v>
      </c>
      <c r="B13" s="3" t="s">
        <v>89</v>
      </c>
      <c r="C13" s="37"/>
      <c r="D13" s="38"/>
      <c r="E13" s="37"/>
      <c r="F13" s="37"/>
      <c r="G13" s="38"/>
      <c r="H13" s="37"/>
      <c r="I13" s="37"/>
      <c r="J13" s="37">
        <v>44.42</v>
      </c>
      <c r="K13" s="37"/>
      <c r="L13" s="37">
        <v>11353.79</v>
      </c>
      <c r="M13" s="37"/>
      <c r="N13" s="37"/>
      <c r="O13" s="33">
        <f t="shared" si="1"/>
        <v>11398.210000000001</v>
      </c>
      <c r="P13" s="37"/>
      <c r="Q13" s="37"/>
      <c r="R13" s="37">
        <v>5000</v>
      </c>
      <c r="S13" s="35">
        <f t="shared" si="2"/>
        <v>5000</v>
      </c>
      <c r="T13" s="36">
        <f t="shared" si="0"/>
        <v>6398.2100000000009</v>
      </c>
    </row>
    <row r="14" spans="1:20" ht="18" customHeight="1" x14ac:dyDescent="0.25">
      <c r="A14" s="5">
        <v>11</v>
      </c>
      <c r="B14" s="3" t="s">
        <v>90</v>
      </c>
      <c r="C14" s="37"/>
      <c r="D14" s="38"/>
      <c r="E14" s="37"/>
      <c r="F14" s="37"/>
      <c r="G14" s="38"/>
      <c r="H14" s="37"/>
      <c r="I14" s="37"/>
      <c r="J14" s="37">
        <v>666</v>
      </c>
      <c r="K14" s="37"/>
      <c r="L14" s="37">
        <v>50331</v>
      </c>
      <c r="M14" s="37"/>
      <c r="N14" s="37"/>
      <c r="O14" s="33">
        <f t="shared" si="1"/>
        <v>50997</v>
      </c>
      <c r="P14" s="37"/>
      <c r="Q14" s="37"/>
      <c r="R14" s="37"/>
      <c r="S14" s="35">
        <f t="shared" si="2"/>
        <v>0</v>
      </c>
      <c r="T14" s="36">
        <f t="shared" si="0"/>
        <v>50997</v>
      </c>
    </row>
    <row r="15" spans="1:20" ht="18" customHeight="1" x14ac:dyDescent="0.25">
      <c r="A15" s="5">
        <v>12</v>
      </c>
      <c r="B15" s="3" t="s">
        <v>91</v>
      </c>
      <c r="C15" s="37"/>
      <c r="D15" s="38"/>
      <c r="E15" s="37"/>
      <c r="F15" s="37"/>
      <c r="G15" s="38"/>
      <c r="H15" s="37"/>
      <c r="I15" s="37"/>
      <c r="J15" s="37">
        <v>1509.36</v>
      </c>
      <c r="K15" s="37"/>
      <c r="L15" s="37">
        <v>11216.27</v>
      </c>
      <c r="M15" s="37"/>
      <c r="N15" s="37"/>
      <c r="O15" s="33">
        <f t="shared" si="1"/>
        <v>12725.630000000001</v>
      </c>
      <c r="P15" s="37"/>
      <c r="Q15" s="37"/>
      <c r="R15" s="37"/>
      <c r="S15" s="35">
        <f t="shared" si="2"/>
        <v>0</v>
      </c>
      <c r="T15" s="36">
        <f t="shared" si="0"/>
        <v>12725.630000000001</v>
      </c>
    </row>
    <row r="16" spans="1:20" ht="18" customHeight="1" x14ac:dyDescent="0.25">
      <c r="A16" s="5">
        <v>13</v>
      </c>
      <c r="B16" s="3" t="s">
        <v>92</v>
      </c>
      <c r="C16" s="37"/>
      <c r="D16" s="38"/>
      <c r="E16" s="37"/>
      <c r="F16" s="37"/>
      <c r="G16" s="38"/>
      <c r="H16" s="37"/>
      <c r="I16" s="37"/>
      <c r="J16" s="37">
        <v>2612</v>
      </c>
      <c r="K16" s="37"/>
      <c r="L16" s="37">
        <v>14433.95</v>
      </c>
      <c r="M16" s="37"/>
      <c r="N16" s="37"/>
      <c r="O16" s="33">
        <f t="shared" si="1"/>
        <v>17045.95</v>
      </c>
      <c r="P16" s="37">
        <v>-5218.07</v>
      </c>
      <c r="Q16" s="37"/>
      <c r="R16" s="37"/>
      <c r="S16" s="35">
        <f t="shared" si="2"/>
        <v>-5218.07</v>
      </c>
      <c r="T16" s="36">
        <f t="shared" si="0"/>
        <v>22264.02</v>
      </c>
    </row>
    <row r="17" spans="1:20" ht="18" customHeight="1" x14ac:dyDescent="0.25">
      <c r="A17" s="5">
        <v>14</v>
      </c>
      <c r="B17" s="3" t="s">
        <v>93</v>
      </c>
      <c r="C17" s="37"/>
      <c r="D17" s="38">
        <v>62695</v>
      </c>
      <c r="E17" s="37"/>
      <c r="F17" s="37"/>
      <c r="G17" s="38"/>
      <c r="H17" s="37"/>
      <c r="I17" s="37"/>
      <c r="J17" s="37">
        <v>895</v>
      </c>
      <c r="K17" s="37"/>
      <c r="L17" s="37">
        <v>31972</v>
      </c>
      <c r="M17" s="37"/>
      <c r="N17" s="37"/>
      <c r="O17" s="33">
        <f t="shared" si="1"/>
        <v>95562</v>
      </c>
      <c r="P17" s="37"/>
      <c r="Q17" s="37"/>
      <c r="R17" s="37"/>
      <c r="S17" s="35">
        <f t="shared" si="2"/>
        <v>0</v>
      </c>
      <c r="T17" s="36">
        <f t="shared" si="0"/>
        <v>95562</v>
      </c>
    </row>
    <row r="18" spans="1:20" ht="18" customHeight="1" x14ac:dyDescent="0.25">
      <c r="A18" s="5">
        <v>15</v>
      </c>
      <c r="B18" s="3" t="s">
        <v>94</v>
      </c>
      <c r="C18" s="37"/>
      <c r="D18" s="38"/>
      <c r="E18" s="37"/>
      <c r="F18" s="37"/>
      <c r="G18" s="38"/>
      <c r="H18" s="37"/>
      <c r="I18" s="37"/>
      <c r="J18" s="37">
        <v>4883.1899999999996</v>
      </c>
      <c r="K18" s="37"/>
      <c r="L18" s="37">
        <v>56719.64</v>
      </c>
      <c r="M18" s="37"/>
      <c r="N18" s="37"/>
      <c r="O18" s="33">
        <f t="shared" si="1"/>
        <v>61602.83</v>
      </c>
      <c r="P18" s="37"/>
      <c r="Q18" s="37"/>
      <c r="R18" s="37"/>
      <c r="S18" s="35">
        <f t="shared" si="2"/>
        <v>0</v>
      </c>
      <c r="T18" s="36">
        <f t="shared" si="0"/>
        <v>61602.83</v>
      </c>
    </row>
    <row r="19" spans="1:20" ht="18" customHeight="1" x14ac:dyDescent="0.25">
      <c r="A19" s="5">
        <v>16</v>
      </c>
      <c r="B19" s="3" t="s">
        <v>95</v>
      </c>
      <c r="C19" s="37"/>
      <c r="D19" s="38">
        <v>37912</v>
      </c>
      <c r="E19" s="37"/>
      <c r="F19" s="37"/>
      <c r="G19" s="38"/>
      <c r="H19" s="37"/>
      <c r="I19" s="37"/>
      <c r="J19" s="37">
        <v>10211.92</v>
      </c>
      <c r="K19" s="37"/>
      <c r="L19" s="37">
        <v>28182.87</v>
      </c>
      <c r="M19" s="37"/>
      <c r="N19" s="37">
        <v>38394.79</v>
      </c>
      <c r="O19" s="33">
        <f t="shared" si="1"/>
        <v>114701.57999999999</v>
      </c>
      <c r="P19" s="37"/>
      <c r="Q19" s="37"/>
      <c r="R19" s="37"/>
      <c r="S19" s="35">
        <f t="shared" si="2"/>
        <v>0</v>
      </c>
      <c r="T19" s="36">
        <f t="shared" si="0"/>
        <v>114701.57999999999</v>
      </c>
    </row>
    <row r="20" spans="1:20" ht="18" customHeight="1" x14ac:dyDescent="0.25">
      <c r="A20" s="5">
        <v>17</v>
      </c>
      <c r="B20" s="3" t="s">
        <v>96</v>
      </c>
      <c r="C20" s="37"/>
      <c r="D20" s="38"/>
      <c r="E20" s="37"/>
      <c r="F20" s="37"/>
      <c r="G20" s="38"/>
      <c r="H20" s="37"/>
      <c r="I20" s="37"/>
      <c r="J20" s="37">
        <v>1.1299999999999999</v>
      </c>
      <c r="K20" s="37"/>
      <c r="L20" s="37">
        <v>7703.3</v>
      </c>
      <c r="M20" s="37"/>
      <c r="N20" s="37"/>
      <c r="O20" s="33">
        <f t="shared" si="1"/>
        <v>7704.43</v>
      </c>
      <c r="P20" s="37"/>
      <c r="Q20" s="37"/>
      <c r="R20" s="37">
        <v>3000</v>
      </c>
      <c r="S20" s="35">
        <f t="shared" si="2"/>
        <v>3000</v>
      </c>
      <c r="T20" s="36">
        <f t="shared" si="0"/>
        <v>4704.43</v>
      </c>
    </row>
    <row r="21" spans="1:20" ht="18" customHeight="1" x14ac:dyDescent="0.25">
      <c r="A21" s="5">
        <v>18</v>
      </c>
      <c r="B21" s="3" t="s">
        <v>97</v>
      </c>
      <c r="C21" s="37"/>
      <c r="D21" s="38"/>
      <c r="E21" s="37"/>
      <c r="F21" s="37"/>
      <c r="G21" s="38"/>
      <c r="H21" s="37"/>
      <c r="I21" s="37"/>
      <c r="J21" s="37">
        <v>1612.74</v>
      </c>
      <c r="K21" s="37"/>
      <c r="L21" s="37">
        <v>27752.080000000002</v>
      </c>
      <c r="M21" s="37"/>
      <c r="N21" s="37"/>
      <c r="O21" s="33">
        <f t="shared" si="1"/>
        <v>29364.820000000003</v>
      </c>
      <c r="P21" s="37"/>
      <c r="Q21" s="37"/>
      <c r="R21" s="37"/>
      <c r="S21" s="35">
        <f t="shared" si="2"/>
        <v>0</v>
      </c>
      <c r="T21" s="36">
        <f t="shared" si="0"/>
        <v>29364.820000000003</v>
      </c>
    </row>
    <row r="22" spans="1:20" s="6" customFormat="1" ht="18" customHeight="1" thickBot="1" x14ac:dyDescent="0.3">
      <c r="A22" s="40"/>
      <c r="B22" s="41" t="s">
        <v>77</v>
      </c>
      <c r="C22" s="42">
        <f t="shared" ref="C22:T22" si="3">SUM(C4:C21)</f>
        <v>0</v>
      </c>
      <c r="D22" s="42">
        <f t="shared" si="3"/>
        <v>1259872.71</v>
      </c>
      <c r="E22" s="42">
        <f t="shared" si="3"/>
        <v>0</v>
      </c>
      <c r="F22" s="42">
        <f t="shared" si="3"/>
        <v>13277.57</v>
      </c>
      <c r="G22" s="42">
        <f t="shared" si="3"/>
        <v>5746</v>
      </c>
      <c r="H22" s="42">
        <f t="shared" si="3"/>
        <v>0</v>
      </c>
      <c r="I22" s="42">
        <f t="shared" si="3"/>
        <v>0</v>
      </c>
      <c r="J22" s="42">
        <f t="shared" si="3"/>
        <v>34814.159999999996</v>
      </c>
      <c r="K22" s="42">
        <f t="shared" si="3"/>
        <v>0</v>
      </c>
      <c r="L22" s="42">
        <f t="shared" si="3"/>
        <v>1092380.7700000003</v>
      </c>
      <c r="M22" s="42">
        <f t="shared" si="3"/>
        <v>0</v>
      </c>
      <c r="N22" s="42">
        <f t="shared" si="3"/>
        <v>38394.79</v>
      </c>
      <c r="O22" s="42">
        <f t="shared" si="3"/>
        <v>2444486</v>
      </c>
      <c r="P22" s="42">
        <f t="shared" si="3"/>
        <v>1678.9300000000003</v>
      </c>
      <c r="Q22" s="42">
        <f t="shared" si="3"/>
        <v>11</v>
      </c>
      <c r="R22" s="42">
        <f t="shared" si="3"/>
        <v>8000</v>
      </c>
      <c r="S22" s="42">
        <f t="shared" si="3"/>
        <v>9689.93</v>
      </c>
      <c r="T22" s="42">
        <f t="shared" si="3"/>
        <v>2434796.0699999998</v>
      </c>
    </row>
    <row r="23" spans="1:20" s="43" customFormat="1" ht="16.5" customHeight="1" thickBot="1" x14ac:dyDescent="0.25"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>
        <f>SUM(C22:N22)</f>
        <v>2444486</v>
      </c>
      <c r="P23" s="45"/>
      <c r="Q23" s="45"/>
      <c r="R23" s="45"/>
      <c r="S23" s="45">
        <f>SUM(P22:R22)</f>
        <v>9689.93</v>
      </c>
      <c r="T23" s="46">
        <f>O22-S22</f>
        <v>2434796.0699999998</v>
      </c>
    </row>
    <row r="24" spans="1:20" s="7" customFormat="1" ht="18" customHeight="1" thickBot="1" x14ac:dyDescent="0.25">
      <c r="A24" s="47"/>
      <c r="B24" s="48" t="s">
        <v>78</v>
      </c>
      <c r="C24" s="49">
        <v>3352.44</v>
      </c>
      <c r="D24" s="49"/>
      <c r="E24" s="49"/>
      <c r="F24" s="49"/>
      <c r="G24" s="49">
        <v>5000</v>
      </c>
      <c r="H24" s="49"/>
      <c r="I24" s="49"/>
      <c r="J24" s="49">
        <v>43.92</v>
      </c>
      <c r="K24" s="49"/>
      <c r="L24" s="49">
        <v>16346.55</v>
      </c>
      <c r="M24" s="49"/>
      <c r="N24" s="49"/>
      <c r="O24" s="50">
        <f>SUM(C24:N24)</f>
        <v>24742.91</v>
      </c>
      <c r="P24" s="49"/>
      <c r="Q24" s="49"/>
      <c r="R24" s="49"/>
      <c r="S24" s="51">
        <f>SUM(P24:R24)</f>
        <v>0</v>
      </c>
      <c r="T24" s="52">
        <f>SUM(O24-S24)</f>
        <v>24742.91</v>
      </c>
    </row>
    <row r="25" spans="1:20" ht="18" customHeight="1" x14ac:dyDescent="0.25">
      <c r="A25" s="13"/>
      <c r="B25" s="14"/>
      <c r="C25" s="15"/>
      <c r="D25" s="16"/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7"/>
      <c r="P25" s="15"/>
      <c r="Q25" s="15"/>
      <c r="R25" s="15"/>
      <c r="S25" s="18"/>
      <c r="T25" s="15"/>
    </row>
    <row r="26" spans="1:20" x14ac:dyDescent="0.25">
      <c r="A26" s="13"/>
      <c r="B26" s="14"/>
      <c r="C26" s="15"/>
      <c r="D26" s="16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7"/>
      <c r="P26" s="15"/>
      <c r="Q26" s="15"/>
      <c r="R26" s="15"/>
      <c r="S26" s="18"/>
      <c r="T26" s="15"/>
    </row>
    <row r="27" spans="1:20" x14ac:dyDescent="0.25">
      <c r="A27" s="13"/>
      <c r="B27" s="14"/>
      <c r="C27" s="15"/>
      <c r="D27" s="16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7"/>
      <c r="P27" s="15"/>
      <c r="Q27" s="15"/>
      <c r="R27" s="15"/>
      <c r="S27" s="18"/>
      <c r="T27" s="15"/>
    </row>
    <row r="28" spans="1:20" x14ac:dyDescent="0.25">
      <c r="A28" s="13"/>
      <c r="B28" s="14"/>
      <c r="C28" s="15"/>
      <c r="D28" s="16"/>
      <c r="E28" s="15"/>
      <c r="F28" s="15"/>
      <c r="G28" s="16"/>
      <c r="H28" s="15"/>
      <c r="I28" s="15"/>
      <c r="J28" s="15"/>
      <c r="K28" s="15"/>
      <c r="L28" s="15"/>
      <c r="M28" s="15"/>
      <c r="N28" s="15"/>
      <c r="O28" s="17"/>
      <c r="P28" s="15"/>
      <c r="Q28" s="15"/>
      <c r="R28" s="15"/>
      <c r="S28" s="18"/>
      <c r="T28" s="15"/>
    </row>
    <row r="29" spans="1:20" x14ac:dyDescent="0.25">
      <c r="A29" s="13"/>
      <c r="B29" s="14"/>
      <c r="C29" s="15"/>
      <c r="D29" s="16"/>
      <c r="E29" s="15"/>
      <c r="F29" s="15"/>
      <c r="G29" s="16"/>
      <c r="H29" s="15"/>
      <c r="I29" s="15"/>
      <c r="J29" s="15"/>
      <c r="K29" s="15"/>
      <c r="L29" s="15"/>
      <c r="M29" s="15"/>
      <c r="N29" s="15"/>
      <c r="O29" s="17"/>
      <c r="P29" s="15"/>
      <c r="Q29" s="15"/>
      <c r="R29" s="15"/>
      <c r="S29" s="18"/>
      <c r="T29" s="15"/>
    </row>
    <row r="30" spans="1:20" x14ac:dyDescent="0.25">
      <c r="A30" s="13"/>
      <c r="B30" s="14"/>
      <c r="C30" s="15"/>
      <c r="D30" s="16"/>
      <c r="E30" s="15"/>
      <c r="F30" s="15"/>
      <c r="G30" s="16"/>
      <c r="H30" s="15"/>
      <c r="I30" s="15"/>
      <c r="J30" s="15"/>
      <c r="K30" s="15"/>
      <c r="L30" s="15"/>
      <c r="M30" s="15"/>
      <c r="N30" s="15"/>
      <c r="O30" s="17"/>
      <c r="P30" s="15"/>
      <c r="Q30" s="15"/>
      <c r="R30" s="15"/>
      <c r="S30" s="18"/>
      <c r="T30" s="15"/>
    </row>
    <row r="31" spans="1:20" x14ac:dyDescent="0.25">
      <c r="A31" s="13"/>
      <c r="B31" s="14"/>
      <c r="C31" s="15"/>
      <c r="D31" s="16"/>
      <c r="E31" s="15"/>
      <c r="F31" s="15"/>
      <c r="G31" s="16"/>
      <c r="H31" s="15"/>
      <c r="I31" s="15"/>
      <c r="J31" s="15"/>
      <c r="K31" s="15"/>
      <c r="L31" s="15"/>
      <c r="M31" s="15"/>
      <c r="N31" s="15"/>
      <c r="O31" s="17"/>
      <c r="P31" s="15"/>
      <c r="Q31" s="15"/>
      <c r="R31" s="15"/>
      <c r="S31" s="18"/>
      <c r="T31" s="15"/>
    </row>
    <row r="32" spans="1:20" x14ac:dyDescent="0.25">
      <c r="A32" s="13"/>
      <c r="B32" s="14"/>
      <c r="C32" s="15"/>
      <c r="D32" s="16"/>
      <c r="E32" s="15"/>
      <c r="F32" s="15"/>
      <c r="G32" s="16"/>
      <c r="H32" s="15"/>
      <c r="I32" s="15"/>
      <c r="J32" s="15"/>
      <c r="K32" s="15"/>
      <c r="L32" s="15"/>
      <c r="M32" s="15"/>
      <c r="N32" s="15"/>
      <c r="O32" s="17"/>
      <c r="P32" s="15"/>
      <c r="Q32" s="15"/>
      <c r="R32" s="15"/>
      <c r="S32" s="18"/>
      <c r="T32" s="15"/>
    </row>
    <row r="33" spans="1:20" x14ac:dyDescent="0.25">
      <c r="A33" s="13"/>
      <c r="B33" s="14"/>
      <c r="C33" s="15"/>
      <c r="D33" s="16"/>
      <c r="E33" s="15"/>
      <c r="F33" s="15"/>
      <c r="G33" s="16"/>
      <c r="H33" s="15"/>
      <c r="I33" s="15"/>
      <c r="J33" s="15"/>
      <c r="K33" s="15"/>
      <c r="L33" s="15"/>
      <c r="M33" s="15"/>
      <c r="N33" s="15"/>
      <c r="O33" s="17"/>
      <c r="P33" s="15"/>
      <c r="Q33" s="15"/>
      <c r="R33" s="15"/>
      <c r="S33" s="18"/>
      <c r="T33" s="15"/>
    </row>
    <row r="34" spans="1:20" x14ac:dyDescent="0.25">
      <c r="A34" s="13"/>
      <c r="B34" s="14"/>
      <c r="C34" s="15"/>
      <c r="D34" s="16"/>
      <c r="E34" s="15"/>
      <c r="F34" s="15"/>
      <c r="G34" s="16"/>
      <c r="H34" s="15"/>
      <c r="I34" s="15"/>
      <c r="J34" s="15"/>
      <c r="K34" s="15"/>
      <c r="L34" s="15"/>
      <c r="M34" s="15"/>
      <c r="N34" s="15"/>
      <c r="O34" s="17"/>
      <c r="P34" s="15"/>
      <c r="Q34" s="15"/>
      <c r="R34" s="15"/>
      <c r="S34" s="18"/>
      <c r="T34" s="15"/>
    </row>
    <row r="35" spans="1:20" s="6" customFormat="1" ht="18" customHeight="1" x14ac:dyDescent="0.25"/>
    <row r="36" spans="1:20" ht="7.5" customHeight="1" x14ac:dyDescent="0.25"/>
    <row r="37" spans="1:20" s="7" customFormat="1" ht="17.45" customHeight="1" x14ac:dyDescent="0.2"/>
  </sheetData>
  <sheetProtection selectLockedCells="1"/>
  <mergeCells count="20">
    <mergeCell ref="J2:J3"/>
    <mergeCell ref="K2:K3"/>
    <mergeCell ref="L2:L3"/>
    <mergeCell ref="G2:G3"/>
    <mergeCell ref="A2:A3"/>
    <mergeCell ref="C2:C3"/>
    <mergeCell ref="D2:D3"/>
    <mergeCell ref="E2:E3"/>
    <mergeCell ref="T2:T3"/>
    <mergeCell ref="B2:B3"/>
    <mergeCell ref="M2:M3"/>
    <mergeCell ref="N2:N3"/>
    <mergeCell ref="O2:O3"/>
    <mergeCell ref="P2:P3"/>
    <mergeCell ref="F2:F3"/>
    <mergeCell ref="Q2:Q3"/>
    <mergeCell ref="R2:R3"/>
    <mergeCell ref="H2:H3"/>
    <mergeCell ref="I2:I3"/>
    <mergeCell ref="S2:S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7"/>
  <sheetViews>
    <sheetView workbookViewId="0">
      <pane ySplit="3" topLeftCell="A4" activePane="bottomLeft" state="frozen"/>
      <selection pane="bottomLeft" activeCell="R25" sqref="R25"/>
    </sheetView>
  </sheetViews>
  <sheetFormatPr defaultColWidth="8.7109375" defaultRowHeight="15" x14ac:dyDescent="0.25"/>
  <cols>
    <col min="1" max="1" width="3.85546875" style="1" customWidth="1"/>
    <col min="2" max="2" width="17.7109375" style="1" customWidth="1"/>
    <col min="3" max="4" width="9.28515625" style="1" customWidth="1"/>
    <col min="5" max="5" width="9.85546875" style="1" customWidth="1"/>
    <col min="6" max="6" width="9.28515625" style="1" customWidth="1"/>
    <col min="7" max="7" width="9.5703125" style="1" customWidth="1"/>
    <col min="8" max="8" width="7.7109375" style="1" customWidth="1"/>
    <col min="9" max="9" width="7.5703125" style="1" customWidth="1"/>
    <col min="10" max="10" width="7.28515625" style="1" customWidth="1"/>
    <col min="11" max="11" width="6.85546875" style="1" customWidth="1"/>
    <col min="12" max="12" width="9.42578125" style="1" customWidth="1"/>
    <col min="13" max="13" width="10" style="1" customWidth="1"/>
    <col min="14" max="14" width="9.28515625" style="1" customWidth="1"/>
    <col min="15" max="15" width="9.5703125" style="1" customWidth="1"/>
    <col min="16" max="16" width="8.28515625" style="1" customWidth="1"/>
    <col min="17" max="17" width="9.28515625" style="1" customWidth="1"/>
    <col min="18" max="18" width="8" style="1" customWidth="1"/>
    <col min="19" max="19" width="10.5703125" style="1" customWidth="1"/>
    <col min="20" max="16384" width="8.7109375" style="1"/>
  </cols>
  <sheetData>
    <row r="1" spans="1:19" ht="16.5" thickBot="1" x14ac:dyDescent="0.3">
      <c r="B1" s="28" t="s">
        <v>100</v>
      </c>
      <c r="C1" s="29"/>
      <c r="D1" s="29"/>
      <c r="E1" s="29"/>
    </row>
    <row r="2" spans="1:19" x14ac:dyDescent="0.25">
      <c r="A2" s="98" t="s">
        <v>3</v>
      </c>
      <c r="B2" s="100" t="s">
        <v>0</v>
      </c>
      <c r="C2" s="95" t="s">
        <v>19</v>
      </c>
      <c r="D2" s="95" t="s">
        <v>20</v>
      </c>
      <c r="E2" s="102" t="s">
        <v>1</v>
      </c>
      <c r="F2" s="102"/>
      <c r="G2" s="102"/>
      <c r="H2" s="102"/>
      <c r="I2" s="102"/>
      <c r="J2" s="95" t="s">
        <v>26</v>
      </c>
      <c r="K2" s="95" t="s">
        <v>27</v>
      </c>
      <c r="L2" s="95" t="s">
        <v>28</v>
      </c>
      <c r="M2" s="95" t="s">
        <v>29</v>
      </c>
      <c r="N2" s="95" t="s">
        <v>30</v>
      </c>
      <c r="O2" s="95" t="s">
        <v>31</v>
      </c>
      <c r="P2" s="95" t="s">
        <v>18</v>
      </c>
      <c r="Q2" s="97"/>
      <c r="R2" s="97"/>
      <c r="S2" s="93" t="s">
        <v>35</v>
      </c>
    </row>
    <row r="3" spans="1:19" ht="36.75" thickBot="1" x14ac:dyDescent="0.3">
      <c r="A3" s="99"/>
      <c r="B3" s="101"/>
      <c r="C3" s="96"/>
      <c r="D3" s="96"/>
      <c r="E3" s="24" t="s">
        <v>21</v>
      </c>
      <c r="F3" s="24" t="s">
        <v>22</v>
      </c>
      <c r="G3" s="24" t="s">
        <v>23</v>
      </c>
      <c r="H3" s="24" t="s">
        <v>24</v>
      </c>
      <c r="I3" s="24" t="s">
        <v>25</v>
      </c>
      <c r="J3" s="96"/>
      <c r="K3" s="96"/>
      <c r="L3" s="96"/>
      <c r="M3" s="96"/>
      <c r="N3" s="96"/>
      <c r="O3" s="96"/>
      <c r="P3" s="24" t="s">
        <v>32</v>
      </c>
      <c r="Q3" s="24" t="s">
        <v>33</v>
      </c>
      <c r="R3" s="24" t="s">
        <v>34</v>
      </c>
      <c r="S3" s="94"/>
    </row>
    <row r="4" spans="1:19" ht="18" customHeight="1" x14ac:dyDescent="0.25">
      <c r="A4" s="4">
        <v>1</v>
      </c>
      <c r="B4" s="2" t="s">
        <v>81</v>
      </c>
      <c r="C4" s="53">
        <v>173</v>
      </c>
      <c r="D4" s="76">
        <f>SUM(E4:I4)</f>
        <v>17457</v>
      </c>
      <c r="E4" s="30">
        <v>10844</v>
      </c>
      <c r="F4" s="53">
        <v>3733</v>
      </c>
      <c r="G4" s="53">
        <v>2880</v>
      </c>
      <c r="H4" s="53"/>
      <c r="I4" s="30"/>
      <c r="J4" s="53"/>
      <c r="K4" s="53"/>
      <c r="L4" s="53">
        <v>12169</v>
      </c>
      <c r="M4" s="53"/>
      <c r="N4" s="53"/>
      <c r="O4" s="76">
        <f>SUM(P4:R4)</f>
        <v>20</v>
      </c>
      <c r="P4" s="30"/>
      <c r="Q4" s="30"/>
      <c r="R4" s="30">
        <v>20</v>
      </c>
      <c r="S4" s="54">
        <f>C4+D4+J4+K4+L4+M4+N4+O4</f>
        <v>29819</v>
      </c>
    </row>
    <row r="5" spans="1:19" ht="18" customHeight="1" x14ac:dyDescent="0.25">
      <c r="A5" s="5">
        <v>2</v>
      </c>
      <c r="B5" s="3" t="s">
        <v>82</v>
      </c>
      <c r="C5" s="37">
        <v>76981</v>
      </c>
      <c r="D5" s="76">
        <f t="shared" ref="D5:D21" si="0">SUM(E5:I5)</f>
        <v>74545</v>
      </c>
      <c r="E5" s="37">
        <v>47411</v>
      </c>
      <c r="F5" s="37">
        <v>7635</v>
      </c>
      <c r="G5" s="37">
        <v>15499</v>
      </c>
      <c r="H5" s="37">
        <v>4000</v>
      </c>
      <c r="I5" s="37"/>
      <c r="J5" s="37"/>
      <c r="K5" s="37"/>
      <c r="L5" s="37">
        <v>1700</v>
      </c>
      <c r="M5" s="37">
        <v>500000</v>
      </c>
      <c r="N5" s="37">
        <v>26724</v>
      </c>
      <c r="O5" s="76">
        <f t="shared" ref="O5:O21" si="1">SUM(P5:R5)</f>
        <v>604</v>
      </c>
      <c r="P5" s="37">
        <v>24</v>
      </c>
      <c r="Q5" s="37"/>
      <c r="R5" s="37">
        <v>580</v>
      </c>
      <c r="S5" s="54">
        <f t="shared" ref="S5:S21" si="2">C5+D5+J5+K5+L5+M5+N5+O5</f>
        <v>680554</v>
      </c>
    </row>
    <row r="6" spans="1:19" ht="18" customHeight="1" x14ac:dyDescent="0.25">
      <c r="A6" s="5">
        <v>3</v>
      </c>
      <c r="B6" s="3" t="s">
        <v>99</v>
      </c>
      <c r="C6" s="37">
        <v>720</v>
      </c>
      <c r="D6" s="76">
        <f t="shared" si="0"/>
        <v>31021</v>
      </c>
      <c r="E6" s="37">
        <v>13735</v>
      </c>
      <c r="F6" s="37">
        <v>12839</v>
      </c>
      <c r="G6" s="37">
        <v>4447</v>
      </c>
      <c r="H6" s="37"/>
      <c r="I6" s="37"/>
      <c r="J6" s="37"/>
      <c r="K6" s="37"/>
      <c r="L6" s="37"/>
      <c r="M6" s="37"/>
      <c r="N6" s="37">
        <v>7107</v>
      </c>
      <c r="O6" s="76">
        <f t="shared" si="1"/>
        <v>0</v>
      </c>
      <c r="P6" s="37"/>
      <c r="Q6" s="37"/>
      <c r="R6" s="37"/>
      <c r="S6" s="54">
        <f t="shared" si="2"/>
        <v>38848</v>
      </c>
    </row>
    <row r="7" spans="1:19" ht="18" customHeight="1" x14ac:dyDescent="0.25">
      <c r="A7" s="5">
        <v>4</v>
      </c>
      <c r="B7" s="3" t="s">
        <v>83</v>
      </c>
      <c r="C7" s="37">
        <v>5114.1000000000004</v>
      </c>
      <c r="D7" s="76">
        <f t="shared" si="0"/>
        <v>29321.18</v>
      </c>
      <c r="E7" s="37">
        <v>13391.5</v>
      </c>
      <c r="F7" s="37">
        <v>6785.71</v>
      </c>
      <c r="G7" s="37">
        <v>8681</v>
      </c>
      <c r="H7" s="37"/>
      <c r="I7" s="37">
        <v>462.97</v>
      </c>
      <c r="J7" s="37"/>
      <c r="K7" s="37"/>
      <c r="L7" s="37">
        <v>18500</v>
      </c>
      <c r="M7" s="37"/>
      <c r="N7" s="37"/>
      <c r="O7" s="76">
        <f t="shared" si="1"/>
        <v>3015.45</v>
      </c>
      <c r="P7" s="37"/>
      <c r="Q7" s="37"/>
      <c r="R7" s="37">
        <v>3015.45</v>
      </c>
      <c r="S7" s="54">
        <f t="shared" si="2"/>
        <v>55950.729999999996</v>
      </c>
    </row>
    <row r="8" spans="1:19" ht="18" customHeight="1" x14ac:dyDescent="0.25">
      <c r="A8" s="5">
        <v>5</v>
      </c>
      <c r="B8" s="3" t="s">
        <v>84</v>
      </c>
      <c r="C8" s="37">
        <v>184.64</v>
      </c>
      <c r="D8" s="76">
        <f t="shared" si="0"/>
        <v>27252.05</v>
      </c>
      <c r="E8" s="37">
        <v>7944.31</v>
      </c>
      <c r="F8" s="37">
        <v>5977.74</v>
      </c>
      <c r="G8" s="37">
        <v>13330</v>
      </c>
      <c r="H8" s="37"/>
      <c r="I8" s="37"/>
      <c r="J8" s="37"/>
      <c r="K8" s="37"/>
      <c r="L8" s="37">
        <v>1500</v>
      </c>
      <c r="M8" s="37"/>
      <c r="N8" s="37">
        <v>294</v>
      </c>
      <c r="O8" s="76">
        <f t="shared" si="1"/>
        <v>502.4</v>
      </c>
      <c r="P8" s="37"/>
      <c r="Q8" s="37"/>
      <c r="R8" s="37">
        <v>502.4</v>
      </c>
      <c r="S8" s="54">
        <f t="shared" si="2"/>
        <v>29733.09</v>
      </c>
    </row>
    <row r="9" spans="1:19" ht="18" customHeight="1" x14ac:dyDescent="0.25">
      <c r="A9" s="5">
        <v>6</v>
      </c>
      <c r="B9" s="3" t="s">
        <v>85</v>
      </c>
      <c r="C9" s="37">
        <v>1634.6</v>
      </c>
      <c r="D9" s="76">
        <f t="shared" si="0"/>
        <v>28936.400000000001</v>
      </c>
      <c r="E9" s="37">
        <v>17561.5</v>
      </c>
      <c r="F9" s="37">
        <v>4802.8999999999996</v>
      </c>
      <c r="G9" s="37">
        <v>6427.5</v>
      </c>
      <c r="H9" s="37"/>
      <c r="I9" s="37">
        <v>144.5</v>
      </c>
      <c r="J9" s="37"/>
      <c r="K9" s="37"/>
      <c r="L9" s="37"/>
      <c r="M9" s="37"/>
      <c r="N9" s="37"/>
      <c r="O9" s="76">
        <f t="shared" si="1"/>
        <v>0</v>
      </c>
      <c r="P9" s="37"/>
      <c r="Q9" s="37"/>
      <c r="R9" s="37"/>
      <c r="S9" s="54">
        <f t="shared" si="2"/>
        <v>30571</v>
      </c>
    </row>
    <row r="10" spans="1:19" ht="18" customHeight="1" x14ac:dyDescent="0.25">
      <c r="A10" s="5">
        <v>7</v>
      </c>
      <c r="B10" s="3" t="s">
        <v>86</v>
      </c>
      <c r="C10" s="37">
        <v>6589.37</v>
      </c>
      <c r="D10" s="76">
        <f t="shared" si="0"/>
        <v>2955.1</v>
      </c>
      <c r="E10" s="37">
        <v>865</v>
      </c>
      <c r="F10" s="37">
        <v>998.1</v>
      </c>
      <c r="G10" s="37">
        <v>1070</v>
      </c>
      <c r="H10" s="37"/>
      <c r="I10" s="37">
        <v>22</v>
      </c>
      <c r="J10" s="37"/>
      <c r="K10" s="37"/>
      <c r="L10" s="37">
        <v>500</v>
      </c>
      <c r="M10" s="37"/>
      <c r="N10" s="37">
        <v>58.88</v>
      </c>
      <c r="O10" s="76">
        <f t="shared" si="1"/>
        <v>0</v>
      </c>
      <c r="P10" s="37"/>
      <c r="Q10" s="37"/>
      <c r="R10" s="37"/>
      <c r="S10" s="54">
        <f t="shared" si="2"/>
        <v>10103.349999999999</v>
      </c>
    </row>
    <row r="11" spans="1:19" ht="18" customHeight="1" x14ac:dyDescent="0.25">
      <c r="A11" s="5">
        <v>8</v>
      </c>
      <c r="B11" s="3" t="s">
        <v>87</v>
      </c>
      <c r="C11" s="37">
        <v>496</v>
      </c>
      <c r="D11" s="76">
        <f t="shared" si="0"/>
        <v>30459</v>
      </c>
      <c r="E11" s="37">
        <v>18010</v>
      </c>
      <c r="F11" s="37">
        <v>3434</v>
      </c>
      <c r="G11" s="37">
        <v>8428</v>
      </c>
      <c r="H11" s="37"/>
      <c r="I11" s="37">
        <v>587</v>
      </c>
      <c r="J11" s="37"/>
      <c r="K11" s="37"/>
      <c r="L11" s="37"/>
      <c r="M11" s="37"/>
      <c r="N11" s="37"/>
      <c r="O11" s="76">
        <f t="shared" si="1"/>
        <v>0</v>
      </c>
      <c r="P11" s="37"/>
      <c r="Q11" s="37"/>
      <c r="R11" s="37"/>
      <c r="S11" s="54">
        <f t="shared" si="2"/>
        <v>30955</v>
      </c>
    </row>
    <row r="12" spans="1:19" ht="18" customHeight="1" x14ac:dyDescent="0.25">
      <c r="A12" s="5">
        <v>9</v>
      </c>
      <c r="B12" s="3" t="s">
        <v>88</v>
      </c>
      <c r="C12" s="37">
        <v>6028.52</v>
      </c>
      <c r="D12" s="76">
        <f t="shared" si="0"/>
        <v>70139.520000000004</v>
      </c>
      <c r="E12" s="37">
        <v>41093.760000000002</v>
      </c>
      <c r="F12" s="37">
        <v>17801.54</v>
      </c>
      <c r="G12" s="37">
        <v>9825</v>
      </c>
      <c r="H12" s="37"/>
      <c r="I12" s="37">
        <v>1419.22</v>
      </c>
      <c r="J12" s="37"/>
      <c r="K12" s="37"/>
      <c r="L12" s="37"/>
      <c r="M12" s="37">
        <v>58025</v>
      </c>
      <c r="N12" s="37"/>
      <c r="O12" s="76">
        <f t="shared" si="1"/>
        <v>9.14</v>
      </c>
      <c r="P12" s="37">
        <v>9.14</v>
      </c>
      <c r="Q12" s="37"/>
      <c r="R12" s="37"/>
      <c r="S12" s="54">
        <f t="shared" si="2"/>
        <v>134202.18000000002</v>
      </c>
    </row>
    <row r="13" spans="1:19" ht="18" customHeight="1" x14ac:dyDescent="0.25">
      <c r="A13" s="5">
        <v>10</v>
      </c>
      <c r="B13" s="3" t="s">
        <v>89</v>
      </c>
      <c r="C13" s="37"/>
      <c r="D13" s="76">
        <f t="shared" si="0"/>
        <v>38421.360000000001</v>
      </c>
      <c r="E13" s="37">
        <v>17853</v>
      </c>
      <c r="F13" s="37">
        <v>9702.77</v>
      </c>
      <c r="G13" s="37">
        <v>4488</v>
      </c>
      <c r="H13" s="37">
        <v>1500</v>
      </c>
      <c r="I13" s="37">
        <v>4877.59</v>
      </c>
      <c r="J13" s="37"/>
      <c r="K13" s="37"/>
      <c r="L13" s="37">
        <v>24850</v>
      </c>
      <c r="M13" s="37">
        <v>2832</v>
      </c>
      <c r="N13" s="37"/>
      <c r="O13" s="76">
        <f t="shared" si="1"/>
        <v>285</v>
      </c>
      <c r="P13" s="37"/>
      <c r="Q13" s="37"/>
      <c r="R13" s="37">
        <v>285</v>
      </c>
      <c r="S13" s="54">
        <f t="shared" si="2"/>
        <v>66388.36</v>
      </c>
    </row>
    <row r="14" spans="1:19" ht="18" customHeight="1" x14ac:dyDescent="0.25">
      <c r="A14" s="5">
        <v>11</v>
      </c>
      <c r="B14" s="3" t="s">
        <v>90</v>
      </c>
      <c r="C14" s="37">
        <v>41</v>
      </c>
      <c r="D14" s="76">
        <f t="shared" si="0"/>
        <v>27335</v>
      </c>
      <c r="E14" s="37">
        <v>10929</v>
      </c>
      <c r="F14" s="37">
        <v>7497</v>
      </c>
      <c r="G14" s="37">
        <v>8602</v>
      </c>
      <c r="H14" s="37"/>
      <c r="I14" s="37">
        <v>307</v>
      </c>
      <c r="J14" s="37"/>
      <c r="K14" s="37"/>
      <c r="L14" s="37"/>
      <c r="M14" s="37"/>
      <c r="N14" s="37"/>
      <c r="O14" s="76">
        <f t="shared" si="1"/>
        <v>0</v>
      </c>
      <c r="P14" s="37"/>
      <c r="Q14" s="37"/>
      <c r="R14" s="37"/>
      <c r="S14" s="54">
        <f t="shared" si="2"/>
        <v>27376</v>
      </c>
    </row>
    <row r="15" spans="1:19" ht="18" customHeight="1" x14ac:dyDescent="0.25">
      <c r="A15" s="5">
        <v>12</v>
      </c>
      <c r="B15" s="3" t="s">
        <v>91</v>
      </c>
      <c r="C15" s="37">
        <v>5703.53</v>
      </c>
      <c r="D15" s="76">
        <f t="shared" si="0"/>
        <v>6096</v>
      </c>
      <c r="E15" s="37">
        <v>2587.5</v>
      </c>
      <c r="F15" s="37">
        <v>2198.5</v>
      </c>
      <c r="G15" s="37">
        <v>1300</v>
      </c>
      <c r="H15" s="37"/>
      <c r="I15" s="37">
        <v>10</v>
      </c>
      <c r="J15" s="37"/>
      <c r="K15" s="37"/>
      <c r="L15" s="37"/>
      <c r="M15" s="37"/>
      <c r="N15" s="37"/>
      <c r="O15" s="76">
        <f t="shared" si="1"/>
        <v>1392.73</v>
      </c>
      <c r="P15" s="37"/>
      <c r="Q15" s="37"/>
      <c r="R15" s="37">
        <v>1392.73</v>
      </c>
      <c r="S15" s="54">
        <f t="shared" si="2"/>
        <v>13192.259999999998</v>
      </c>
    </row>
    <row r="16" spans="1:19" ht="18" customHeight="1" x14ac:dyDescent="0.25">
      <c r="A16" s="5">
        <v>13</v>
      </c>
      <c r="B16" s="3" t="s">
        <v>92</v>
      </c>
      <c r="C16" s="37">
        <v>2023.91</v>
      </c>
      <c r="D16" s="76">
        <f t="shared" si="0"/>
        <v>29395.34</v>
      </c>
      <c r="E16" s="37">
        <v>12326.5</v>
      </c>
      <c r="F16" s="37">
        <v>4181.84</v>
      </c>
      <c r="G16" s="37">
        <v>12162</v>
      </c>
      <c r="H16" s="37"/>
      <c r="I16" s="37">
        <v>725</v>
      </c>
      <c r="J16" s="37"/>
      <c r="K16" s="37"/>
      <c r="L16" s="37">
        <v>1500</v>
      </c>
      <c r="M16" s="37"/>
      <c r="N16" s="37"/>
      <c r="O16" s="76">
        <f t="shared" si="1"/>
        <v>0</v>
      </c>
      <c r="P16" s="37"/>
      <c r="Q16" s="37"/>
      <c r="R16" s="37"/>
      <c r="S16" s="54">
        <f t="shared" si="2"/>
        <v>32919.25</v>
      </c>
    </row>
    <row r="17" spans="1:19" ht="18" customHeight="1" x14ac:dyDescent="0.25">
      <c r="A17" s="5">
        <v>14</v>
      </c>
      <c r="B17" s="3" t="s">
        <v>93</v>
      </c>
      <c r="C17" s="37">
        <v>3320</v>
      </c>
      <c r="D17" s="76">
        <f t="shared" si="0"/>
        <v>16050</v>
      </c>
      <c r="E17" s="37">
        <v>6694</v>
      </c>
      <c r="F17" s="37">
        <v>5771</v>
      </c>
      <c r="G17" s="37">
        <v>3585</v>
      </c>
      <c r="H17" s="37"/>
      <c r="I17" s="37"/>
      <c r="J17" s="37"/>
      <c r="K17" s="37"/>
      <c r="L17" s="37">
        <v>750</v>
      </c>
      <c r="M17" s="37">
        <v>9262</v>
      </c>
      <c r="N17" s="37"/>
      <c r="O17" s="76">
        <f t="shared" si="1"/>
        <v>0</v>
      </c>
      <c r="P17" s="37"/>
      <c r="Q17" s="37"/>
      <c r="R17" s="37"/>
      <c r="S17" s="54">
        <f t="shared" si="2"/>
        <v>29382</v>
      </c>
    </row>
    <row r="18" spans="1:19" ht="18" customHeight="1" x14ac:dyDescent="0.25">
      <c r="A18" s="5">
        <v>15</v>
      </c>
      <c r="B18" s="3" t="s">
        <v>94</v>
      </c>
      <c r="C18" s="37">
        <v>325.88</v>
      </c>
      <c r="D18" s="76">
        <f t="shared" si="0"/>
        <v>27467</v>
      </c>
      <c r="E18" s="37">
        <v>16525</v>
      </c>
      <c r="F18" s="37">
        <v>2675</v>
      </c>
      <c r="G18" s="37">
        <v>8160</v>
      </c>
      <c r="H18" s="37"/>
      <c r="I18" s="37">
        <v>107</v>
      </c>
      <c r="J18" s="37"/>
      <c r="K18" s="37"/>
      <c r="L18" s="37"/>
      <c r="M18" s="37"/>
      <c r="N18" s="37"/>
      <c r="O18" s="76">
        <f t="shared" si="1"/>
        <v>0</v>
      </c>
      <c r="P18" s="37"/>
      <c r="Q18" s="37"/>
      <c r="R18" s="37"/>
      <c r="S18" s="54">
        <f t="shared" si="2"/>
        <v>27792.880000000001</v>
      </c>
    </row>
    <row r="19" spans="1:19" ht="18" customHeight="1" x14ac:dyDescent="0.25">
      <c r="A19" s="5">
        <v>16</v>
      </c>
      <c r="B19" s="3" t="s">
        <v>95</v>
      </c>
      <c r="C19" s="37">
        <v>3958.44</v>
      </c>
      <c r="D19" s="76">
        <f t="shared" si="0"/>
        <v>29184.54</v>
      </c>
      <c r="E19" s="37">
        <v>16654</v>
      </c>
      <c r="F19" s="37">
        <v>6374.31</v>
      </c>
      <c r="G19" s="37">
        <v>5988</v>
      </c>
      <c r="H19" s="37"/>
      <c r="I19" s="37">
        <v>168.23</v>
      </c>
      <c r="J19" s="37"/>
      <c r="K19" s="37"/>
      <c r="L19" s="37">
        <v>1200</v>
      </c>
      <c r="M19" s="37">
        <v>12512.98</v>
      </c>
      <c r="N19" s="37"/>
      <c r="O19" s="76">
        <f t="shared" si="1"/>
        <v>0</v>
      </c>
      <c r="P19" s="37"/>
      <c r="Q19" s="37"/>
      <c r="R19" s="37"/>
      <c r="S19" s="54">
        <f t="shared" si="2"/>
        <v>46855.960000000006</v>
      </c>
    </row>
    <row r="20" spans="1:19" ht="18" customHeight="1" x14ac:dyDescent="0.25">
      <c r="A20" s="5">
        <v>17</v>
      </c>
      <c r="B20" s="3" t="s">
        <v>96</v>
      </c>
      <c r="C20" s="37">
        <v>6519.4</v>
      </c>
      <c r="D20" s="76">
        <f t="shared" si="0"/>
        <v>61741.77</v>
      </c>
      <c r="E20" s="37">
        <v>25496.2</v>
      </c>
      <c r="F20" s="37">
        <v>9078.19</v>
      </c>
      <c r="G20" s="37">
        <v>27075</v>
      </c>
      <c r="H20" s="37"/>
      <c r="I20" s="37">
        <v>92.38</v>
      </c>
      <c r="J20" s="37">
        <v>1912.11</v>
      </c>
      <c r="K20" s="37"/>
      <c r="L20" s="37"/>
      <c r="M20" s="37"/>
      <c r="N20" s="37">
        <v>668.2</v>
      </c>
      <c r="O20" s="76">
        <f t="shared" si="1"/>
        <v>7916.35</v>
      </c>
      <c r="P20" s="37"/>
      <c r="Q20" s="37">
        <v>7000</v>
      </c>
      <c r="R20" s="37">
        <v>916.35</v>
      </c>
      <c r="S20" s="54">
        <f t="shared" si="2"/>
        <v>78757.83</v>
      </c>
    </row>
    <row r="21" spans="1:19" ht="18" customHeight="1" thickBot="1" x14ac:dyDescent="0.3">
      <c r="A21" s="5">
        <v>18</v>
      </c>
      <c r="B21" s="3" t="s">
        <v>97</v>
      </c>
      <c r="C21" s="37">
        <v>728.04</v>
      </c>
      <c r="D21" s="76">
        <f t="shared" si="0"/>
        <v>47267.92</v>
      </c>
      <c r="E21" s="37">
        <v>28195.64</v>
      </c>
      <c r="F21" s="37">
        <v>5038.84</v>
      </c>
      <c r="G21" s="37">
        <v>13420</v>
      </c>
      <c r="H21" s="37"/>
      <c r="I21" s="37">
        <v>613.44000000000005</v>
      </c>
      <c r="J21" s="37"/>
      <c r="K21" s="37"/>
      <c r="L21" s="37">
        <v>2972.03</v>
      </c>
      <c r="M21" s="37"/>
      <c r="N21" s="37"/>
      <c r="O21" s="76">
        <f t="shared" si="1"/>
        <v>0</v>
      </c>
      <c r="P21" s="37"/>
      <c r="Q21" s="37"/>
      <c r="R21" s="37"/>
      <c r="S21" s="54">
        <f t="shared" si="2"/>
        <v>50967.99</v>
      </c>
    </row>
    <row r="22" spans="1:19" ht="20.45" customHeight="1" thickBot="1" x14ac:dyDescent="0.3">
      <c r="A22" s="25"/>
      <c r="B22" s="26" t="s">
        <v>5</v>
      </c>
      <c r="C22" s="55">
        <f t="shared" ref="C22:S22" si="3">SUM(C4:C21)</f>
        <v>120541.43000000001</v>
      </c>
      <c r="D22" s="55">
        <f t="shared" si="3"/>
        <v>595045.18000000005</v>
      </c>
      <c r="E22" s="55">
        <f t="shared" si="3"/>
        <v>308116.91000000003</v>
      </c>
      <c r="F22" s="55">
        <f t="shared" si="3"/>
        <v>116524.43999999999</v>
      </c>
      <c r="G22" s="55">
        <f t="shared" si="3"/>
        <v>155367.5</v>
      </c>
      <c r="H22" s="55">
        <f t="shared" si="3"/>
        <v>5500</v>
      </c>
      <c r="I22" s="55">
        <f t="shared" si="3"/>
        <v>9536.33</v>
      </c>
      <c r="J22" s="55">
        <f t="shared" si="3"/>
        <v>1912.11</v>
      </c>
      <c r="K22" s="55">
        <f t="shared" si="3"/>
        <v>0</v>
      </c>
      <c r="L22" s="55">
        <f t="shared" si="3"/>
        <v>65641.03</v>
      </c>
      <c r="M22" s="55">
        <f t="shared" si="3"/>
        <v>582631.98</v>
      </c>
      <c r="N22" s="55">
        <f t="shared" si="3"/>
        <v>34852.079999999994</v>
      </c>
      <c r="O22" s="55">
        <f t="shared" si="3"/>
        <v>13745.07</v>
      </c>
      <c r="P22" s="55">
        <f t="shared" si="3"/>
        <v>33.14</v>
      </c>
      <c r="Q22" s="55">
        <f t="shared" si="3"/>
        <v>7000</v>
      </c>
      <c r="R22" s="55">
        <f t="shared" si="3"/>
        <v>6711.93</v>
      </c>
      <c r="S22" s="55">
        <f t="shared" si="3"/>
        <v>1414368.88</v>
      </c>
    </row>
    <row r="23" spans="1:19" ht="15" customHeight="1" thickBot="1" x14ac:dyDescent="0.3">
      <c r="C23" s="56"/>
      <c r="D23" s="57">
        <f>SUM(E22:I22)</f>
        <v>595045.18000000005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>
        <f>SUM(P22:R22)</f>
        <v>13745.07</v>
      </c>
      <c r="P23" s="56"/>
      <c r="Q23" s="56"/>
      <c r="R23" s="56"/>
      <c r="S23" s="58">
        <f>C22+D22+J22+K22+L22+M22+N22+O22</f>
        <v>1414368.8800000001</v>
      </c>
    </row>
    <row r="24" spans="1:19" s="7" customFormat="1" ht="17.45" customHeight="1" thickBot="1" x14ac:dyDescent="0.25">
      <c r="A24" s="9"/>
      <c r="B24" s="10" t="s">
        <v>78</v>
      </c>
      <c r="C24" s="59"/>
      <c r="D24" s="60">
        <f>SUM(E24:I24)</f>
        <v>7527.74</v>
      </c>
      <c r="E24" s="59"/>
      <c r="F24" s="59">
        <v>1714.84</v>
      </c>
      <c r="G24" s="59">
        <v>5812.9</v>
      </c>
      <c r="H24" s="59"/>
      <c r="I24" s="59"/>
      <c r="J24" s="59"/>
      <c r="K24" s="59"/>
      <c r="L24" s="59">
        <v>500</v>
      </c>
      <c r="M24" s="59"/>
      <c r="N24" s="59"/>
      <c r="O24" s="60">
        <f>SUM(P24:R24)</f>
        <v>95</v>
      </c>
      <c r="P24" s="59"/>
      <c r="Q24" s="59"/>
      <c r="R24" s="59">
        <v>95</v>
      </c>
      <c r="S24" s="61">
        <f>C24+D24+J24+K24+L24+M24+N24+O24</f>
        <v>8122.74</v>
      </c>
    </row>
    <row r="26" spans="1:19" x14ac:dyDescent="0.25">
      <c r="A26" s="13"/>
      <c r="B26" s="14"/>
      <c r="C26" s="15"/>
      <c r="D26" s="1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9"/>
      <c r="P26" s="15"/>
      <c r="Q26" s="15"/>
      <c r="R26" s="15"/>
      <c r="S26" s="20"/>
    </row>
    <row r="27" spans="1:19" x14ac:dyDescent="0.25">
      <c r="A27" s="13"/>
      <c r="B27" s="14"/>
      <c r="C27" s="15"/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9"/>
      <c r="P27" s="15"/>
      <c r="Q27" s="15"/>
      <c r="R27" s="15"/>
      <c r="S27" s="20"/>
    </row>
    <row r="28" spans="1:19" x14ac:dyDescent="0.25">
      <c r="A28" s="13"/>
      <c r="B28" s="14"/>
      <c r="C28" s="15"/>
      <c r="D28" s="1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9"/>
      <c r="P28" s="15"/>
      <c r="Q28" s="15"/>
      <c r="R28" s="15"/>
      <c r="S28" s="20"/>
    </row>
    <row r="29" spans="1:19" x14ac:dyDescent="0.25">
      <c r="A29" s="13"/>
      <c r="B29" s="14"/>
      <c r="C29" s="15"/>
      <c r="D29" s="1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9"/>
      <c r="P29" s="15"/>
      <c r="Q29" s="15"/>
      <c r="R29" s="15"/>
      <c r="S29" s="20"/>
    </row>
    <row r="30" spans="1:19" x14ac:dyDescent="0.25">
      <c r="A30" s="13"/>
      <c r="B30" s="14"/>
      <c r="C30" s="15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9"/>
      <c r="P30" s="15"/>
      <c r="Q30" s="15"/>
      <c r="R30" s="15"/>
      <c r="S30" s="20"/>
    </row>
    <row r="31" spans="1:19" x14ac:dyDescent="0.25">
      <c r="A31" s="13"/>
      <c r="B31" s="14"/>
      <c r="C31" s="15"/>
      <c r="D31" s="1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9"/>
      <c r="P31" s="15"/>
      <c r="Q31" s="15"/>
      <c r="R31" s="15"/>
      <c r="S31" s="20"/>
    </row>
    <row r="32" spans="1:19" x14ac:dyDescent="0.25">
      <c r="A32" s="13"/>
      <c r="B32" s="14"/>
      <c r="C32" s="15"/>
      <c r="D32" s="1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9"/>
      <c r="P32" s="15"/>
      <c r="Q32" s="15"/>
      <c r="R32" s="15"/>
      <c r="S32" s="20"/>
    </row>
    <row r="33" spans="1:19" x14ac:dyDescent="0.25">
      <c r="A33" s="13"/>
      <c r="B33" s="14"/>
      <c r="C33" s="15"/>
      <c r="D33" s="1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9"/>
      <c r="P33" s="15"/>
      <c r="Q33" s="15"/>
      <c r="R33" s="15"/>
      <c r="S33" s="20"/>
    </row>
    <row r="34" spans="1:19" x14ac:dyDescent="0.25">
      <c r="A34" s="13"/>
      <c r="B34" s="14"/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9"/>
      <c r="P34" s="15"/>
      <c r="Q34" s="15"/>
      <c r="R34" s="15"/>
      <c r="S34" s="20"/>
    </row>
    <row r="36" spans="1:19" ht="11.1" customHeight="1" x14ac:dyDescent="0.25"/>
    <row r="37" spans="1:19" s="7" customFormat="1" ht="17.45" customHeight="1" x14ac:dyDescent="0.2"/>
  </sheetData>
  <sheetProtection selectLockedCells="1"/>
  <mergeCells count="13">
    <mergeCell ref="J2:J3"/>
    <mergeCell ref="A2:A3"/>
    <mergeCell ref="B2:B3"/>
    <mergeCell ref="C2:C3"/>
    <mergeCell ref="D2:D3"/>
    <mergeCell ref="E2:I2"/>
    <mergeCell ref="S2:S3"/>
    <mergeCell ref="K2:K3"/>
    <mergeCell ref="L2:L3"/>
    <mergeCell ref="M2:M3"/>
    <mergeCell ref="N2:N3"/>
    <mergeCell ref="O2:O3"/>
    <mergeCell ref="P2:R2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7"/>
  <sheetViews>
    <sheetView workbookViewId="0">
      <pane ySplit="3" topLeftCell="A4" activePane="bottomLeft" state="frozen"/>
      <selection pane="bottomLeft" activeCell="K15" sqref="K15"/>
    </sheetView>
  </sheetViews>
  <sheetFormatPr defaultColWidth="8.7109375" defaultRowHeight="15" x14ac:dyDescent="0.25"/>
  <cols>
    <col min="1" max="1" width="4" style="1" customWidth="1"/>
    <col min="2" max="2" width="17.140625" style="1" customWidth="1"/>
    <col min="3" max="3" width="7.42578125" style="1" customWidth="1"/>
    <col min="4" max="4" width="11" style="1" customWidth="1"/>
    <col min="5" max="5" width="10.140625" style="1" customWidth="1"/>
    <col min="6" max="6" width="8.28515625" style="1" customWidth="1"/>
    <col min="7" max="7" width="8.140625" style="1" customWidth="1"/>
    <col min="8" max="8" width="9" style="1" customWidth="1"/>
    <col min="9" max="9" width="9.140625" style="1" customWidth="1"/>
    <col min="10" max="10" width="8" style="1" customWidth="1"/>
    <col min="11" max="11" width="7.42578125" style="1" customWidth="1"/>
    <col min="12" max="12" width="8.5703125" style="1" customWidth="1"/>
    <col min="13" max="13" width="9.85546875" style="1" customWidth="1"/>
    <col min="14" max="14" width="8.42578125" style="1" customWidth="1"/>
    <col min="15" max="15" width="8.140625" style="1" customWidth="1"/>
    <col min="16" max="16" width="9.85546875" style="1" customWidth="1"/>
    <col min="17" max="17" width="9.42578125" style="1" customWidth="1"/>
    <col min="18" max="18" width="6.7109375" style="1" customWidth="1"/>
    <col min="19" max="19" width="8.85546875" style="1" customWidth="1"/>
    <col min="20" max="20" width="10" style="1" customWidth="1"/>
    <col min="21" max="21" width="7.85546875" style="1" customWidth="1"/>
    <col min="22" max="22" width="9.28515625" style="1" customWidth="1"/>
    <col min="23" max="23" width="7.42578125" style="1" customWidth="1"/>
    <col min="24" max="24" width="9.42578125" style="1" customWidth="1"/>
    <col min="25" max="25" width="8.7109375" style="1" customWidth="1"/>
    <col min="26" max="26" width="8.5703125" style="1" customWidth="1"/>
    <col min="27" max="27" width="9.5703125" style="1" customWidth="1"/>
    <col min="28" max="28" width="6.140625" style="1" customWidth="1"/>
    <col min="29" max="29" width="8.7109375" style="1" customWidth="1"/>
    <col min="30" max="30" width="9" style="1" customWidth="1"/>
    <col min="31" max="31" width="7.42578125" style="1" customWidth="1"/>
    <col min="32" max="32" width="9.28515625" style="1" customWidth="1"/>
    <col min="33" max="33" width="8.85546875" style="1" customWidth="1"/>
    <col min="34" max="34" width="8.42578125" style="1" customWidth="1"/>
    <col min="35" max="35" width="8" style="1" customWidth="1"/>
    <col min="36" max="36" width="8.7109375" style="1" customWidth="1"/>
    <col min="37" max="37" width="9.5703125" style="1" customWidth="1"/>
    <col min="38" max="38" width="10.5703125" style="1" customWidth="1"/>
    <col min="39" max="39" width="9.42578125" style="1" customWidth="1"/>
    <col min="40" max="16384" width="8.7109375" style="1"/>
  </cols>
  <sheetData>
    <row r="1" spans="1:39" ht="16.5" thickBot="1" x14ac:dyDescent="0.3">
      <c r="B1" s="28" t="s">
        <v>101</v>
      </c>
      <c r="C1" s="29"/>
      <c r="D1" s="29"/>
      <c r="E1" s="29"/>
      <c r="V1" s="8"/>
      <c r="X1" s="8"/>
      <c r="Z1" s="8" t="str">
        <f>B1</f>
        <v>Zvolenský seniorát - výdavky - rok 2022</v>
      </c>
    </row>
    <row r="2" spans="1:39" x14ac:dyDescent="0.25">
      <c r="A2" s="110" t="s">
        <v>3</v>
      </c>
      <c r="B2" s="112" t="s">
        <v>0</v>
      </c>
      <c r="C2" s="103" t="s">
        <v>37</v>
      </c>
      <c r="D2" s="103" t="s">
        <v>38</v>
      </c>
      <c r="E2" s="108" t="s">
        <v>36</v>
      </c>
      <c r="F2" s="109"/>
      <c r="G2" s="109"/>
      <c r="H2" s="109"/>
      <c r="I2" s="109"/>
      <c r="J2" s="109"/>
      <c r="K2" s="109"/>
      <c r="L2" s="109"/>
      <c r="M2" s="109"/>
      <c r="N2" s="103" t="s">
        <v>47</v>
      </c>
      <c r="O2" s="103" t="s">
        <v>48</v>
      </c>
      <c r="P2" s="103" t="s">
        <v>80</v>
      </c>
      <c r="Q2" s="103" t="s">
        <v>49</v>
      </c>
      <c r="R2" s="103" t="s">
        <v>50</v>
      </c>
      <c r="S2" s="103" t="s">
        <v>51</v>
      </c>
      <c r="T2" s="103" t="s">
        <v>52</v>
      </c>
      <c r="U2" s="103" t="s">
        <v>53</v>
      </c>
      <c r="V2" s="103" t="s">
        <v>54</v>
      </c>
      <c r="W2" s="103" t="s">
        <v>55</v>
      </c>
      <c r="X2" s="103" t="s">
        <v>56</v>
      </c>
      <c r="Y2" s="103" t="s">
        <v>57</v>
      </c>
      <c r="Z2" s="103" t="s">
        <v>58</v>
      </c>
      <c r="AA2" s="103" t="s">
        <v>59</v>
      </c>
      <c r="AB2" s="103" t="s">
        <v>60</v>
      </c>
      <c r="AC2" s="103" t="s">
        <v>61</v>
      </c>
      <c r="AD2" s="103" t="s">
        <v>62</v>
      </c>
      <c r="AE2" s="103" t="s">
        <v>63</v>
      </c>
      <c r="AF2" s="103" t="s">
        <v>64</v>
      </c>
      <c r="AG2" s="108" t="s">
        <v>2</v>
      </c>
      <c r="AH2" s="109"/>
      <c r="AI2" s="109"/>
      <c r="AJ2" s="109"/>
      <c r="AK2" s="103" t="s">
        <v>69</v>
      </c>
      <c r="AL2" s="103" t="s">
        <v>70</v>
      </c>
      <c r="AM2" s="105" t="s">
        <v>71</v>
      </c>
    </row>
    <row r="3" spans="1:39" ht="36.75" thickBot="1" x14ac:dyDescent="0.3">
      <c r="A3" s="111"/>
      <c r="B3" s="113"/>
      <c r="C3" s="107"/>
      <c r="D3" s="107"/>
      <c r="E3" s="23" t="s">
        <v>39</v>
      </c>
      <c r="F3" s="23" t="s">
        <v>40</v>
      </c>
      <c r="G3" s="23" t="s">
        <v>41</v>
      </c>
      <c r="H3" s="23" t="s">
        <v>79</v>
      </c>
      <c r="I3" s="23" t="s">
        <v>42</v>
      </c>
      <c r="J3" s="23" t="s">
        <v>43</v>
      </c>
      <c r="K3" s="23" t="s">
        <v>44</v>
      </c>
      <c r="L3" s="23" t="s">
        <v>45</v>
      </c>
      <c r="M3" s="23" t="s">
        <v>46</v>
      </c>
      <c r="N3" s="107"/>
      <c r="O3" s="104"/>
      <c r="P3" s="104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23" t="s">
        <v>65</v>
      </c>
      <c r="AH3" s="23" t="s">
        <v>66</v>
      </c>
      <c r="AI3" s="23" t="s">
        <v>67</v>
      </c>
      <c r="AJ3" s="23" t="s">
        <v>68</v>
      </c>
      <c r="AK3" s="107"/>
      <c r="AL3" s="104"/>
      <c r="AM3" s="106"/>
    </row>
    <row r="4" spans="1:39" ht="18" customHeight="1" x14ac:dyDescent="0.25">
      <c r="A4" s="27">
        <v>1</v>
      </c>
      <c r="B4" s="2" t="s">
        <v>81</v>
      </c>
      <c r="C4" s="30"/>
      <c r="D4" s="62">
        <f>SUM(E4:M4)</f>
        <v>109882</v>
      </c>
      <c r="E4" s="30">
        <v>101908</v>
      </c>
      <c r="F4" s="30"/>
      <c r="G4" s="30"/>
      <c r="H4" s="30">
        <v>5097</v>
      </c>
      <c r="I4" s="30">
        <v>871</v>
      </c>
      <c r="J4" s="30"/>
      <c r="K4" s="30"/>
      <c r="L4" s="30">
        <v>629</v>
      </c>
      <c r="M4" s="30">
        <v>1377</v>
      </c>
      <c r="N4" s="30"/>
      <c r="O4" s="30"/>
      <c r="P4" s="62">
        <f>SUM(Q4:AD4)</f>
        <v>24592</v>
      </c>
      <c r="Q4" s="30">
        <v>1764</v>
      </c>
      <c r="R4" s="30"/>
      <c r="S4" s="30">
        <v>146</v>
      </c>
      <c r="T4" s="30">
        <v>199</v>
      </c>
      <c r="U4" s="30"/>
      <c r="V4" s="30">
        <v>2862</v>
      </c>
      <c r="W4" s="30">
        <v>206</v>
      </c>
      <c r="X4" s="30">
        <v>2115</v>
      </c>
      <c r="Y4" s="30">
        <v>2792</v>
      </c>
      <c r="Z4" s="30">
        <v>14310</v>
      </c>
      <c r="AA4" s="30">
        <v>59</v>
      </c>
      <c r="AB4" s="30"/>
      <c r="AC4" s="30"/>
      <c r="AD4" s="30">
        <v>139</v>
      </c>
      <c r="AE4" s="30"/>
      <c r="AF4" s="62">
        <f>SUM(AG4:AJ4)</f>
        <v>6593</v>
      </c>
      <c r="AG4" s="30">
        <v>6438</v>
      </c>
      <c r="AH4" s="30">
        <v>50</v>
      </c>
      <c r="AI4" s="30">
        <v>105</v>
      </c>
      <c r="AJ4" s="30"/>
      <c r="AK4" s="63">
        <f>C4+D4+N4+O4+P4+AE4+AF4</f>
        <v>141067</v>
      </c>
      <c r="AL4" s="64">
        <f>Príjmy!S4</f>
        <v>29819</v>
      </c>
      <c r="AM4" s="65">
        <f>AL4-AK4</f>
        <v>-111248</v>
      </c>
    </row>
    <row r="5" spans="1:39" ht="18" customHeight="1" x14ac:dyDescent="0.25">
      <c r="A5" s="5">
        <v>2</v>
      </c>
      <c r="B5" s="3" t="s">
        <v>82</v>
      </c>
      <c r="C5" s="37"/>
      <c r="D5" s="66">
        <f t="shared" ref="D5:D21" si="0">SUM(E5:M5)</f>
        <v>117663</v>
      </c>
      <c r="E5" s="37">
        <v>91917</v>
      </c>
      <c r="F5" s="37">
        <v>4695</v>
      </c>
      <c r="G5" s="37"/>
      <c r="H5" s="37">
        <v>536</v>
      </c>
      <c r="I5" s="37">
        <v>2068</v>
      </c>
      <c r="J5" s="37"/>
      <c r="K5" s="37">
        <v>1423</v>
      </c>
      <c r="L5" s="37">
        <v>3261</v>
      </c>
      <c r="M5" s="37">
        <v>13763</v>
      </c>
      <c r="N5" s="37">
        <v>32542</v>
      </c>
      <c r="O5" s="37">
        <v>10687</v>
      </c>
      <c r="P5" s="66">
        <f t="shared" ref="P5:P21" si="1">SUM(Q5:AD5)</f>
        <v>80075</v>
      </c>
      <c r="Q5" s="37">
        <v>2861</v>
      </c>
      <c r="R5" s="37"/>
      <c r="S5" s="37">
        <v>884</v>
      </c>
      <c r="T5" s="37">
        <v>474</v>
      </c>
      <c r="U5" s="37">
        <v>1760</v>
      </c>
      <c r="V5" s="37">
        <v>7501</v>
      </c>
      <c r="W5" s="37">
        <v>5444</v>
      </c>
      <c r="X5" s="37">
        <v>39757</v>
      </c>
      <c r="Y5" s="37">
        <v>8740</v>
      </c>
      <c r="Z5" s="37"/>
      <c r="AA5" s="37">
        <v>11252</v>
      </c>
      <c r="AB5" s="37"/>
      <c r="AC5" s="37">
        <v>1017</v>
      </c>
      <c r="AD5" s="37">
        <v>385</v>
      </c>
      <c r="AE5" s="37">
        <v>2794</v>
      </c>
      <c r="AF5" s="66">
        <f t="shared" ref="AF5:AF21" si="2">SUM(AG5:AJ5)</f>
        <v>64665</v>
      </c>
      <c r="AG5" s="37">
        <v>2783</v>
      </c>
      <c r="AH5" s="37">
        <v>16137</v>
      </c>
      <c r="AI5" s="37">
        <v>713</v>
      </c>
      <c r="AJ5" s="37">
        <v>45032</v>
      </c>
      <c r="AK5" s="67">
        <f t="shared" ref="AK5:AK21" si="3">C5+D5+N5+O5+P5+AE5+AF5</f>
        <v>308426</v>
      </c>
      <c r="AL5" s="64">
        <f>Príjmy!S5</f>
        <v>680554</v>
      </c>
      <c r="AM5" s="68">
        <f t="shared" ref="AM5:AM21" si="4">AL5-AK5</f>
        <v>372128</v>
      </c>
    </row>
    <row r="6" spans="1:39" ht="18" customHeight="1" x14ac:dyDescent="0.25">
      <c r="A6" s="5">
        <v>3</v>
      </c>
      <c r="B6" s="3" t="s">
        <v>99</v>
      </c>
      <c r="C6" s="37"/>
      <c r="D6" s="66">
        <f t="shared" si="0"/>
        <v>12802</v>
      </c>
      <c r="E6" s="37">
        <v>7181</v>
      </c>
      <c r="F6" s="37">
        <v>659</v>
      </c>
      <c r="G6" s="37"/>
      <c r="H6" s="37"/>
      <c r="I6" s="37">
        <v>542</v>
      </c>
      <c r="J6" s="37">
        <v>398</v>
      </c>
      <c r="K6" s="37"/>
      <c r="L6" s="37">
        <v>1171</v>
      </c>
      <c r="M6" s="37">
        <v>2851</v>
      </c>
      <c r="N6" s="37"/>
      <c r="O6" s="37"/>
      <c r="P6" s="66">
        <f t="shared" si="1"/>
        <v>14482</v>
      </c>
      <c r="Q6" s="37">
        <v>1291</v>
      </c>
      <c r="R6" s="37"/>
      <c r="S6" s="37">
        <v>70</v>
      </c>
      <c r="T6" s="37">
        <v>50</v>
      </c>
      <c r="U6" s="37"/>
      <c r="V6" s="37">
        <v>605</v>
      </c>
      <c r="W6" s="37">
        <v>382</v>
      </c>
      <c r="X6" s="37">
        <v>5335</v>
      </c>
      <c r="Y6" s="37">
        <v>5174</v>
      </c>
      <c r="Z6" s="37"/>
      <c r="AA6" s="37">
        <v>776</v>
      </c>
      <c r="AB6" s="37"/>
      <c r="AC6" s="37"/>
      <c r="AD6" s="37">
        <v>799</v>
      </c>
      <c r="AE6" s="37"/>
      <c r="AF6" s="66">
        <f t="shared" si="2"/>
        <v>11141</v>
      </c>
      <c r="AG6" s="37">
        <v>11141</v>
      </c>
      <c r="AH6" s="37"/>
      <c r="AI6" s="37"/>
      <c r="AJ6" s="37"/>
      <c r="AK6" s="67">
        <f t="shared" si="3"/>
        <v>38425</v>
      </c>
      <c r="AL6" s="64">
        <f>Príjmy!S6</f>
        <v>38848</v>
      </c>
      <c r="AM6" s="68">
        <f t="shared" si="4"/>
        <v>423</v>
      </c>
    </row>
    <row r="7" spans="1:39" ht="18" customHeight="1" x14ac:dyDescent="0.25">
      <c r="A7" s="5">
        <v>4</v>
      </c>
      <c r="B7" s="3" t="s">
        <v>83</v>
      </c>
      <c r="C7" s="37"/>
      <c r="D7" s="66">
        <f t="shared" si="0"/>
        <v>32725.24</v>
      </c>
      <c r="E7" s="37">
        <v>29132.34</v>
      </c>
      <c r="F7" s="37"/>
      <c r="G7" s="37">
        <v>150</v>
      </c>
      <c r="H7" s="37"/>
      <c r="I7" s="37">
        <v>553.20000000000005</v>
      </c>
      <c r="J7" s="37">
        <v>495.24</v>
      </c>
      <c r="K7" s="37"/>
      <c r="L7" s="37">
        <v>1078.28</v>
      </c>
      <c r="M7" s="37">
        <v>1316.18</v>
      </c>
      <c r="N7" s="37"/>
      <c r="O7" s="37"/>
      <c r="P7" s="66">
        <f t="shared" si="1"/>
        <v>13789.62</v>
      </c>
      <c r="Q7" s="37">
        <v>601.65</v>
      </c>
      <c r="R7" s="37">
        <v>116.5</v>
      </c>
      <c r="S7" s="37">
        <v>55.3</v>
      </c>
      <c r="T7" s="37">
        <v>8.3699999999999992</v>
      </c>
      <c r="U7" s="37"/>
      <c r="V7" s="37">
        <v>2765.76</v>
      </c>
      <c r="W7" s="37">
        <v>-135.06</v>
      </c>
      <c r="X7" s="37">
        <v>3145.6</v>
      </c>
      <c r="Y7" s="37">
        <v>5670.99</v>
      </c>
      <c r="Z7" s="37">
        <v>805.74</v>
      </c>
      <c r="AA7" s="37">
        <v>518.27</v>
      </c>
      <c r="AB7" s="37"/>
      <c r="AC7" s="37"/>
      <c r="AD7" s="37">
        <v>236.5</v>
      </c>
      <c r="AE7" s="37"/>
      <c r="AF7" s="66">
        <f t="shared" si="2"/>
        <v>6543.66</v>
      </c>
      <c r="AG7" s="37">
        <v>6187.66</v>
      </c>
      <c r="AH7" s="37">
        <v>356</v>
      </c>
      <c r="AI7" s="37"/>
      <c r="AJ7" s="37"/>
      <c r="AK7" s="67">
        <f t="shared" si="3"/>
        <v>53058.520000000004</v>
      </c>
      <c r="AL7" s="64">
        <f>Príjmy!S7</f>
        <v>55950.729999999996</v>
      </c>
      <c r="AM7" s="68">
        <f t="shared" si="4"/>
        <v>2892.2099999999919</v>
      </c>
    </row>
    <row r="8" spans="1:39" ht="18" customHeight="1" x14ac:dyDescent="0.25">
      <c r="A8" s="5">
        <v>5</v>
      </c>
      <c r="B8" s="3" t="s">
        <v>84</v>
      </c>
      <c r="C8" s="37">
        <v>549.76</v>
      </c>
      <c r="D8" s="66">
        <f t="shared" si="0"/>
        <v>10258.08</v>
      </c>
      <c r="E8" s="37"/>
      <c r="F8" s="37">
        <v>5797.11</v>
      </c>
      <c r="G8" s="37">
        <v>843.04</v>
      </c>
      <c r="H8" s="37">
        <v>650</v>
      </c>
      <c r="I8" s="37">
        <v>279.37</v>
      </c>
      <c r="J8" s="37"/>
      <c r="K8" s="37"/>
      <c r="L8" s="37">
        <v>481.47</v>
      </c>
      <c r="M8" s="37">
        <v>2207.09</v>
      </c>
      <c r="N8" s="37">
        <v>38.97</v>
      </c>
      <c r="O8" s="37">
        <v>21.86</v>
      </c>
      <c r="P8" s="66">
        <f t="shared" si="1"/>
        <v>7988.9500000000007</v>
      </c>
      <c r="Q8" s="37">
        <v>839.5</v>
      </c>
      <c r="R8" s="37"/>
      <c r="S8" s="37">
        <v>58.9</v>
      </c>
      <c r="T8" s="37">
        <v>49.6</v>
      </c>
      <c r="U8" s="37"/>
      <c r="V8" s="37">
        <v>1293.3800000000001</v>
      </c>
      <c r="W8" s="37">
        <v>158.79</v>
      </c>
      <c r="X8" s="37">
        <v>2904.84</v>
      </c>
      <c r="Y8" s="37">
        <v>2347.38</v>
      </c>
      <c r="Z8" s="37">
        <v>55.39</v>
      </c>
      <c r="AA8" s="37">
        <v>76.209999999999994</v>
      </c>
      <c r="AB8" s="37"/>
      <c r="AC8" s="37"/>
      <c r="AD8" s="37">
        <v>204.96</v>
      </c>
      <c r="AE8" s="37"/>
      <c r="AF8" s="66">
        <f t="shared" si="2"/>
        <v>5953.19</v>
      </c>
      <c r="AG8" s="37">
        <v>5433.19</v>
      </c>
      <c r="AH8" s="37">
        <v>420</v>
      </c>
      <c r="AI8" s="37">
        <v>100</v>
      </c>
      <c r="AJ8" s="37"/>
      <c r="AK8" s="67">
        <f t="shared" si="3"/>
        <v>24810.81</v>
      </c>
      <c r="AL8" s="64">
        <f>Príjmy!S8</f>
        <v>29733.09</v>
      </c>
      <c r="AM8" s="68">
        <f t="shared" si="4"/>
        <v>4922.2799999999988</v>
      </c>
    </row>
    <row r="9" spans="1:39" ht="18" customHeight="1" x14ac:dyDescent="0.25">
      <c r="A9" s="5">
        <v>6</v>
      </c>
      <c r="B9" s="3" t="s">
        <v>85</v>
      </c>
      <c r="C9" s="37"/>
      <c r="D9" s="66">
        <f t="shared" si="0"/>
        <v>17541.98</v>
      </c>
      <c r="E9" s="37">
        <v>16898.38</v>
      </c>
      <c r="F9" s="37"/>
      <c r="G9" s="37"/>
      <c r="H9" s="37"/>
      <c r="I9" s="37">
        <v>190.8</v>
      </c>
      <c r="J9" s="37"/>
      <c r="K9" s="37"/>
      <c r="L9" s="37">
        <v>345.92</v>
      </c>
      <c r="M9" s="37">
        <v>106.88</v>
      </c>
      <c r="N9" s="37"/>
      <c r="O9" s="37"/>
      <c r="P9" s="66">
        <f t="shared" si="1"/>
        <v>6183.52</v>
      </c>
      <c r="Q9" s="37">
        <v>220</v>
      </c>
      <c r="R9" s="37"/>
      <c r="S9" s="37"/>
      <c r="T9" s="37"/>
      <c r="U9" s="37"/>
      <c r="V9" s="37">
        <v>2353.8000000000002</v>
      </c>
      <c r="W9" s="37">
        <v>101.81</v>
      </c>
      <c r="X9" s="37">
        <v>2730.8</v>
      </c>
      <c r="Y9" s="37">
        <v>197.12</v>
      </c>
      <c r="Z9" s="37">
        <v>260.85000000000002</v>
      </c>
      <c r="AA9" s="37">
        <v>109.04</v>
      </c>
      <c r="AB9" s="37"/>
      <c r="AC9" s="37"/>
      <c r="AD9" s="37">
        <v>210.1</v>
      </c>
      <c r="AE9" s="37"/>
      <c r="AF9" s="66">
        <f t="shared" si="2"/>
        <v>5840.2</v>
      </c>
      <c r="AG9" s="37">
        <v>914.58</v>
      </c>
      <c r="AH9" s="37"/>
      <c r="AI9" s="37">
        <v>4925.62</v>
      </c>
      <c r="AJ9" s="37"/>
      <c r="AK9" s="67">
        <f t="shared" si="3"/>
        <v>29565.7</v>
      </c>
      <c r="AL9" s="64">
        <f>Príjmy!S9</f>
        <v>30571</v>
      </c>
      <c r="AM9" s="68">
        <f t="shared" si="4"/>
        <v>1005.2999999999993</v>
      </c>
    </row>
    <row r="10" spans="1:39" ht="18" customHeight="1" x14ac:dyDescent="0.25">
      <c r="A10" s="5">
        <v>7</v>
      </c>
      <c r="B10" s="3" t="s">
        <v>86</v>
      </c>
      <c r="C10" s="37"/>
      <c r="D10" s="66">
        <f t="shared" si="0"/>
        <v>2429.2000000000003</v>
      </c>
      <c r="E10" s="37">
        <v>95</v>
      </c>
      <c r="F10" s="37"/>
      <c r="G10" s="37">
        <v>689.08</v>
      </c>
      <c r="H10" s="37">
        <v>177.08</v>
      </c>
      <c r="I10" s="37">
        <v>240</v>
      </c>
      <c r="J10" s="37">
        <v>6.65</v>
      </c>
      <c r="K10" s="37">
        <v>469.96</v>
      </c>
      <c r="L10" s="37">
        <v>600.99</v>
      </c>
      <c r="M10" s="37">
        <v>150.44</v>
      </c>
      <c r="N10" s="37"/>
      <c r="O10" s="37"/>
      <c r="P10" s="66">
        <f t="shared" si="1"/>
        <v>1478.6399999999999</v>
      </c>
      <c r="Q10" s="37">
        <v>4.8</v>
      </c>
      <c r="R10" s="37"/>
      <c r="S10" s="37">
        <v>1.3</v>
      </c>
      <c r="T10" s="37">
        <v>4.66</v>
      </c>
      <c r="U10" s="37"/>
      <c r="V10" s="37">
        <v>180.59</v>
      </c>
      <c r="W10" s="37">
        <v>31.51</v>
      </c>
      <c r="X10" s="37">
        <v>150.07</v>
      </c>
      <c r="Y10" s="37"/>
      <c r="Z10" s="37">
        <v>961.23</v>
      </c>
      <c r="AA10" s="37">
        <v>84.48</v>
      </c>
      <c r="AB10" s="37"/>
      <c r="AC10" s="37"/>
      <c r="AD10" s="37">
        <v>60</v>
      </c>
      <c r="AE10" s="37"/>
      <c r="AF10" s="66">
        <f t="shared" si="2"/>
        <v>3538.23</v>
      </c>
      <c r="AG10" s="37">
        <v>2065.5</v>
      </c>
      <c r="AH10" s="37"/>
      <c r="AI10" s="37">
        <v>1472.73</v>
      </c>
      <c r="AJ10" s="37"/>
      <c r="AK10" s="67">
        <f t="shared" si="3"/>
        <v>7446.07</v>
      </c>
      <c r="AL10" s="64">
        <f>Príjmy!S10</f>
        <v>10103.349999999999</v>
      </c>
      <c r="AM10" s="68">
        <f t="shared" si="4"/>
        <v>2657.2799999999988</v>
      </c>
    </row>
    <row r="11" spans="1:39" ht="18" customHeight="1" x14ac:dyDescent="0.25">
      <c r="A11" s="5">
        <v>8</v>
      </c>
      <c r="B11" s="3" t="s">
        <v>87</v>
      </c>
      <c r="C11" s="37">
        <v>275</v>
      </c>
      <c r="D11" s="66">
        <f t="shared" si="0"/>
        <v>4122</v>
      </c>
      <c r="E11" s="37">
        <v>1164</v>
      </c>
      <c r="F11" s="37"/>
      <c r="G11" s="37">
        <v>630</v>
      </c>
      <c r="H11" s="37">
        <v>531</v>
      </c>
      <c r="I11" s="37">
        <v>614</v>
      </c>
      <c r="J11" s="37">
        <v>105</v>
      </c>
      <c r="K11" s="37">
        <v>615</v>
      </c>
      <c r="L11" s="37">
        <v>355</v>
      </c>
      <c r="M11" s="37">
        <v>108</v>
      </c>
      <c r="N11" s="37"/>
      <c r="O11" s="37"/>
      <c r="P11" s="66">
        <f t="shared" si="1"/>
        <v>7182</v>
      </c>
      <c r="Q11" s="37">
        <v>643</v>
      </c>
      <c r="R11" s="37"/>
      <c r="S11" s="37">
        <v>277</v>
      </c>
      <c r="T11" s="37"/>
      <c r="U11" s="37">
        <v>69</v>
      </c>
      <c r="V11" s="37"/>
      <c r="W11" s="37"/>
      <c r="X11" s="37">
        <v>2629</v>
      </c>
      <c r="Y11" s="37">
        <v>3469</v>
      </c>
      <c r="Z11" s="37"/>
      <c r="AA11" s="37"/>
      <c r="AB11" s="37"/>
      <c r="AC11" s="37"/>
      <c r="AD11" s="37">
        <v>95</v>
      </c>
      <c r="AE11" s="37"/>
      <c r="AF11" s="66">
        <f t="shared" si="2"/>
        <v>7185</v>
      </c>
      <c r="AG11" s="37">
        <v>6882</v>
      </c>
      <c r="AH11" s="37">
        <v>303</v>
      </c>
      <c r="AI11" s="37"/>
      <c r="AJ11" s="37"/>
      <c r="AK11" s="67">
        <f t="shared" si="3"/>
        <v>18764</v>
      </c>
      <c r="AL11" s="64">
        <f>Príjmy!S11</f>
        <v>30955</v>
      </c>
      <c r="AM11" s="68">
        <f t="shared" si="4"/>
        <v>12191</v>
      </c>
    </row>
    <row r="12" spans="1:39" ht="18" customHeight="1" x14ac:dyDescent="0.25">
      <c r="A12" s="5">
        <v>9</v>
      </c>
      <c r="B12" s="3" t="s">
        <v>88</v>
      </c>
      <c r="C12" s="37"/>
      <c r="D12" s="66">
        <f t="shared" si="0"/>
        <v>24779.620000000003</v>
      </c>
      <c r="E12" s="37">
        <v>16530.29</v>
      </c>
      <c r="F12" s="37"/>
      <c r="G12" s="37"/>
      <c r="H12" s="37">
        <v>1352.54</v>
      </c>
      <c r="I12" s="37">
        <v>15.5</v>
      </c>
      <c r="J12" s="37">
        <v>7.18</v>
      </c>
      <c r="K12" s="37">
        <v>1870</v>
      </c>
      <c r="L12" s="37">
        <v>1722.74</v>
      </c>
      <c r="M12" s="37">
        <v>3281.37</v>
      </c>
      <c r="N12" s="37"/>
      <c r="O12" s="37"/>
      <c r="P12" s="66">
        <f t="shared" si="1"/>
        <v>14272.450000000003</v>
      </c>
      <c r="Q12" s="37">
        <v>575.04999999999995</v>
      </c>
      <c r="R12" s="37"/>
      <c r="S12" s="37">
        <v>549.16999999999996</v>
      </c>
      <c r="T12" s="37"/>
      <c r="U12" s="37">
        <v>1328.09</v>
      </c>
      <c r="V12" s="37">
        <v>2059.8000000000002</v>
      </c>
      <c r="W12" s="37">
        <v>374.48</v>
      </c>
      <c r="X12" s="37">
        <v>3044.53</v>
      </c>
      <c r="Y12" s="37">
        <v>3489.66</v>
      </c>
      <c r="Z12" s="37">
        <v>1822.92</v>
      </c>
      <c r="AA12" s="37">
        <v>114.19</v>
      </c>
      <c r="AB12" s="37">
        <v>1.78</v>
      </c>
      <c r="AC12" s="37"/>
      <c r="AD12" s="37">
        <v>912.78</v>
      </c>
      <c r="AE12" s="37"/>
      <c r="AF12" s="66">
        <f t="shared" si="2"/>
        <v>9394.83</v>
      </c>
      <c r="AG12" s="37">
        <v>9394.83</v>
      </c>
      <c r="AH12" s="37"/>
      <c r="AI12" s="37"/>
      <c r="AJ12" s="37"/>
      <c r="AK12" s="67">
        <f t="shared" si="3"/>
        <v>48446.900000000009</v>
      </c>
      <c r="AL12" s="64">
        <f>Príjmy!S12</f>
        <v>134202.18000000002</v>
      </c>
      <c r="AM12" s="68">
        <f t="shared" si="4"/>
        <v>85755.280000000013</v>
      </c>
    </row>
    <row r="13" spans="1:39" ht="18" customHeight="1" x14ac:dyDescent="0.25">
      <c r="A13" s="5">
        <v>10</v>
      </c>
      <c r="B13" s="3" t="s">
        <v>89</v>
      </c>
      <c r="C13" s="37"/>
      <c r="D13" s="66">
        <f t="shared" si="0"/>
        <v>52210.49</v>
      </c>
      <c r="E13" s="37">
        <v>46932.65</v>
      </c>
      <c r="F13" s="37"/>
      <c r="G13" s="37">
        <v>2065.92</v>
      </c>
      <c r="H13" s="37">
        <v>1908.74</v>
      </c>
      <c r="I13" s="37">
        <v>820.63</v>
      </c>
      <c r="J13" s="37"/>
      <c r="K13" s="37"/>
      <c r="L13" s="37">
        <v>289.05</v>
      </c>
      <c r="M13" s="37">
        <v>193.5</v>
      </c>
      <c r="N13" s="37"/>
      <c r="O13" s="37"/>
      <c r="P13" s="66">
        <f t="shared" si="1"/>
        <v>8722.7999999999993</v>
      </c>
      <c r="Q13" s="37">
        <v>731.88</v>
      </c>
      <c r="R13" s="37">
        <v>34.950000000000003</v>
      </c>
      <c r="S13" s="37">
        <v>140.43</v>
      </c>
      <c r="T13" s="37">
        <v>20.350000000000001</v>
      </c>
      <c r="U13" s="37"/>
      <c r="V13" s="37">
        <v>3608.66</v>
      </c>
      <c r="W13" s="37">
        <v>219.48</v>
      </c>
      <c r="X13" s="37">
        <v>1572.46</v>
      </c>
      <c r="Y13" s="37">
        <v>1756.66</v>
      </c>
      <c r="Z13" s="37"/>
      <c r="AA13" s="37">
        <v>477.93</v>
      </c>
      <c r="AB13" s="37"/>
      <c r="AC13" s="37"/>
      <c r="AD13" s="37">
        <v>160</v>
      </c>
      <c r="AE13" s="37"/>
      <c r="AF13" s="66">
        <f t="shared" si="2"/>
        <v>5555.26</v>
      </c>
      <c r="AG13" s="37">
        <v>3455.26</v>
      </c>
      <c r="AH13" s="37"/>
      <c r="AI13" s="37">
        <v>100</v>
      </c>
      <c r="AJ13" s="37">
        <v>2000</v>
      </c>
      <c r="AK13" s="67">
        <f t="shared" si="3"/>
        <v>66488.549999999988</v>
      </c>
      <c r="AL13" s="64">
        <f>Príjmy!S13</f>
        <v>66388.36</v>
      </c>
      <c r="AM13" s="68">
        <f t="shared" si="4"/>
        <v>-100.18999999998778</v>
      </c>
    </row>
    <row r="14" spans="1:39" ht="18" customHeight="1" x14ac:dyDescent="0.25">
      <c r="A14" s="5">
        <v>11</v>
      </c>
      <c r="B14" s="3" t="s">
        <v>90</v>
      </c>
      <c r="C14" s="37"/>
      <c r="D14" s="66">
        <f t="shared" si="0"/>
        <v>3310</v>
      </c>
      <c r="E14" s="37">
        <v>996</v>
      </c>
      <c r="F14" s="37">
        <v>16</v>
      </c>
      <c r="G14" s="37">
        <v>395</v>
      </c>
      <c r="H14" s="37">
        <v>237</v>
      </c>
      <c r="I14" s="37">
        <v>538</v>
      </c>
      <c r="J14" s="37"/>
      <c r="K14" s="37"/>
      <c r="L14" s="37">
        <v>577</v>
      </c>
      <c r="M14" s="37">
        <v>551</v>
      </c>
      <c r="N14" s="37"/>
      <c r="O14" s="37"/>
      <c r="P14" s="66">
        <f t="shared" si="1"/>
        <v>5590</v>
      </c>
      <c r="Q14" s="37">
        <v>91</v>
      </c>
      <c r="R14" s="37"/>
      <c r="S14" s="37">
        <v>15</v>
      </c>
      <c r="T14" s="37"/>
      <c r="U14" s="37"/>
      <c r="V14" s="37">
        <v>42</v>
      </c>
      <c r="W14" s="37">
        <v>93</v>
      </c>
      <c r="X14" s="37">
        <v>3012</v>
      </c>
      <c r="Y14" s="37">
        <v>1902</v>
      </c>
      <c r="Z14" s="37">
        <v>6</v>
      </c>
      <c r="AA14" s="37">
        <v>145</v>
      </c>
      <c r="AB14" s="37"/>
      <c r="AC14" s="37"/>
      <c r="AD14" s="37">
        <v>284</v>
      </c>
      <c r="AE14" s="37"/>
      <c r="AF14" s="66">
        <f t="shared" si="2"/>
        <v>8899</v>
      </c>
      <c r="AG14" s="37">
        <v>8842</v>
      </c>
      <c r="AH14" s="37"/>
      <c r="AI14" s="37">
        <v>135</v>
      </c>
      <c r="AJ14" s="37">
        <v>-78</v>
      </c>
      <c r="AK14" s="67">
        <f t="shared" si="3"/>
        <v>17799</v>
      </c>
      <c r="AL14" s="64">
        <f>Príjmy!S14</f>
        <v>27376</v>
      </c>
      <c r="AM14" s="68">
        <f t="shared" si="4"/>
        <v>9577</v>
      </c>
    </row>
    <row r="15" spans="1:39" ht="18" customHeight="1" x14ac:dyDescent="0.25">
      <c r="A15" s="5">
        <v>12</v>
      </c>
      <c r="B15" s="3" t="s">
        <v>91</v>
      </c>
      <c r="C15" s="37"/>
      <c r="D15" s="66">
        <f t="shared" si="0"/>
        <v>2936.59</v>
      </c>
      <c r="E15" s="37"/>
      <c r="F15" s="37">
        <v>549.9</v>
      </c>
      <c r="G15" s="37"/>
      <c r="H15" s="37">
        <v>475.04</v>
      </c>
      <c r="I15" s="37">
        <v>240</v>
      </c>
      <c r="J15" s="37"/>
      <c r="K15" s="37">
        <v>320</v>
      </c>
      <c r="L15" s="37">
        <v>1015.9</v>
      </c>
      <c r="M15" s="37">
        <v>335.75</v>
      </c>
      <c r="N15" s="37"/>
      <c r="O15" s="37"/>
      <c r="P15" s="66">
        <f t="shared" si="1"/>
        <v>5775.369999999999</v>
      </c>
      <c r="Q15" s="37">
        <v>92.05</v>
      </c>
      <c r="R15" s="37"/>
      <c r="S15" s="37"/>
      <c r="T15" s="37">
        <v>12.67</v>
      </c>
      <c r="U15" s="37"/>
      <c r="V15" s="37"/>
      <c r="W15" s="37"/>
      <c r="X15" s="37">
        <v>3488.93</v>
      </c>
      <c r="Y15" s="37">
        <v>1300</v>
      </c>
      <c r="Z15" s="37">
        <v>746.56</v>
      </c>
      <c r="AA15" s="37">
        <v>75.16</v>
      </c>
      <c r="AB15" s="37"/>
      <c r="AC15" s="37"/>
      <c r="AD15" s="37">
        <v>60</v>
      </c>
      <c r="AE15" s="37"/>
      <c r="AF15" s="66">
        <f t="shared" si="2"/>
        <v>2114.02</v>
      </c>
      <c r="AG15" s="37"/>
      <c r="AH15" s="37">
        <v>1914.02</v>
      </c>
      <c r="AI15" s="37">
        <v>200</v>
      </c>
      <c r="AJ15" s="37"/>
      <c r="AK15" s="67">
        <f t="shared" si="3"/>
        <v>10825.98</v>
      </c>
      <c r="AL15" s="64">
        <f>Príjmy!S15</f>
        <v>13192.259999999998</v>
      </c>
      <c r="AM15" s="68">
        <f t="shared" si="4"/>
        <v>2366.2799999999988</v>
      </c>
    </row>
    <row r="16" spans="1:39" ht="18" customHeight="1" x14ac:dyDescent="0.25">
      <c r="A16" s="5">
        <v>13</v>
      </c>
      <c r="B16" s="3" t="s">
        <v>92</v>
      </c>
      <c r="C16" s="37"/>
      <c r="D16" s="66">
        <f t="shared" si="0"/>
        <v>10812.869999999999</v>
      </c>
      <c r="E16" s="37">
        <v>5404.68</v>
      </c>
      <c r="F16" s="37"/>
      <c r="G16" s="37">
        <v>221.59</v>
      </c>
      <c r="H16" s="37">
        <v>131.96</v>
      </c>
      <c r="I16" s="37">
        <v>624.62</v>
      </c>
      <c r="J16" s="37"/>
      <c r="K16" s="37">
        <v>780</v>
      </c>
      <c r="L16" s="37">
        <v>404.61</v>
      </c>
      <c r="M16" s="37">
        <v>3245.41</v>
      </c>
      <c r="N16" s="37"/>
      <c r="O16" s="37"/>
      <c r="P16" s="66">
        <f t="shared" si="1"/>
        <v>14572.720000000001</v>
      </c>
      <c r="Q16" s="37">
        <v>839.44</v>
      </c>
      <c r="R16" s="37"/>
      <c r="S16" s="37">
        <v>102.89</v>
      </c>
      <c r="T16" s="37">
        <v>59.31</v>
      </c>
      <c r="U16" s="37"/>
      <c r="V16" s="37">
        <v>1045.8699999999999</v>
      </c>
      <c r="W16" s="37">
        <v>92.57</v>
      </c>
      <c r="X16" s="37">
        <v>7523.21</v>
      </c>
      <c r="Y16" s="37">
        <v>4758.42</v>
      </c>
      <c r="Z16" s="37"/>
      <c r="AA16" s="37"/>
      <c r="AB16" s="37"/>
      <c r="AC16" s="37"/>
      <c r="AD16" s="37">
        <v>151.01</v>
      </c>
      <c r="AE16" s="37"/>
      <c r="AF16" s="66">
        <f t="shared" si="2"/>
        <v>11128.130000000001</v>
      </c>
      <c r="AG16" s="37">
        <v>8113.76</v>
      </c>
      <c r="AH16" s="37"/>
      <c r="AI16" s="37">
        <v>3014.37</v>
      </c>
      <c r="AJ16" s="37"/>
      <c r="AK16" s="67">
        <f t="shared" si="3"/>
        <v>36513.72</v>
      </c>
      <c r="AL16" s="64">
        <f>Príjmy!S16</f>
        <v>32919.25</v>
      </c>
      <c r="AM16" s="68">
        <f t="shared" si="4"/>
        <v>-3594.4700000000012</v>
      </c>
    </row>
    <row r="17" spans="1:39" ht="18" customHeight="1" x14ac:dyDescent="0.25">
      <c r="A17" s="5">
        <v>14</v>
      </c>
      <c r="B17" s="3" t="s">
        <v>93</v>
      </c>
      <c r="C17" s="37"/>
      <c r="D17" s="66">
        <f t="shared" si="0"/>
        <v>10491</v>
      </c>
      <c r="E17" s="37">
        <v>113</v>
      </c>
      <c r="F17" s="37">
        <v>3874</v>
      </c>
      <c r="G17" s="37">
        <v>999</v>
      </c>
      <c r="H17" s="37">
        <v>2435</v>
      </c>
      <c r="I17" s="37">
        <v>300</v>
      </c>
      <c r="J17" s="37"/>
      <c r="K17" s="37"/>
      <c r="L17" s="37">
        <v>388</v>
      </c>
      <c r="M17" s="37">
        <v>2382</v>
      </c>
      <c r="N17" s="37"/>
      <c r="O17" s="37"/>
      <c r="P17" s="66">
        <f t="shared" si="1"/>
        <v>9002</v>
      </c>
      <c r="Q17" s="37">
        <v>957</v>
      </c>
      <c r="R17" s="37"/>
      <c r="S17" s="37">
        <v>112</v>
      </c>
      <c r="T17" s="37">
        <v>23</v>
      </c>
      <c r="U17" s="37">
        <v>36</v>
      </c>
      <c r="V17" s="37">
        <v>2228</v>
      </c>
      <c r="W17" s="37"/>
      <c r="X17" s="37">
        <v>3411</v>
      </c>
      <c r="Y17" s="37">
        <v>1604</v>
      </c>
      <c r="Z17" s="37">
        <v>512</v>
      </c>
      <c r="AA17" s="37"/>
      <c r="AB17" s="37"/>
      <c r="AC17" s="37"/>
      <c r="AD17" s="37">
        <v>119</v>
      </c>
      <c r="AE17" s="37"/>
      <c r="AF17" s="66">
        <f t="shared" si="2"/>
        <v>3482</v>
      </c>
      <c r="AG17" s="37">
        <v>3482</v>
      </c>
      <c r="AH17" s="37"/>
      <c r="AI17" s="37"/>
      <c r="AJ17" s="37"/>
      <c r="AK17" s="67">
        <f t="shared" si="3"/>
        <v>22975</v>
      </c>
      <c r="AL17" s="64">
        <f>Príjmy!S17</f>
        <v>29382</v>
      </c>
      <c r="AM17" s="68">
        <f t="shared" si="4"/>
        <v>6407</v>
      </c>
    </row>
    <row r="18" spans="1:39" ht="18" customHeight="1" x14ac:dyDescent="0.25">
      <c r="A18" s="5">
        <v>15</v>
      </c>
      <c r="B18" s="3" t="s">
        <v>94</v>
      </c>
      <c r="C18" s="37"/>
      <c r="D18" s="66">
        <f t="shared" si="0"/>
        <v>1726.1499999999999</v>
      </c>
      <c r="E18" s="37"/>
      <c r="F18" s="37"/>
      <c r="G18" s="37">
        <v>720</v>
      </c>
      <c r="H18" s="37"/>
      <c r="I18" s="37">
        <v>225.48</v>
      </c>
      <c r="J18" s="37"/>
      <c r="K18" s="37">
        <v>90</v>
      </c>
      <c r="L18" s="37">
        <v>456.37</v>
      </c>
      <c r="M18" s="37">
        <v>234.3</v>
      </c>
      <c r="N18" s="37"/>
      <c r="O18" s="37"/>
      <c r="P18" s="66">
        <f t="shared" si="1"/>
        <v>8828.1800000000021</v>
      </c>
      <c r="Q18" s="37">
        <v>1524.51</v>
      </c>
      <c r="R18" s="37"/>
      <c r="S18" s="37">
        <v>27</v>
      </c>
      <c r="T18" s="37">
        <v>37.86</v>
      </c>
      <c r="U18" s="37"/>
      <c r="V18" s="37">
        <v>1668.67</v>
      </c>
      <c r="W18" s="37">
        <v>168.7</v>
      </c>
      <c r="X18" s="37">
        <v>3662.34</v>
      </c>
      <c r="Y18" s="37">
        <v>1453.18</v>
      </c>
      <c r="Z18" s="37">
        <v>23.78</v>
      </c>
      <c r="AA18" s="37">
        <v>63.35</v>
      </c>
      <c r="AB18" s="37"/>
      <c r="AC18" s="37"/>
      <c r="AD18" s="37">
        <v>198.79</v>
      </c>
      <c r="AE18" s="37"/>
      <c r="AF18" s="66">
        <f t="shared" si="2"/>
        <v>8279.83</v>
      </c>
      <c r="AG18" s="37">
        <v>8279.83</v>
      </c>
      <c r="AH18" s="37"/>
      <c r="AI18" s="37"/>
      <c r="AJ18" s="37"/>
      <c r="AK18" s="67">
        <f t="shared" si="3"/>
        <v>18834.160000000003</v>
      </c>
      <c r="AL18" s="64">
        <f>Príjmy!S18</f>
        <v>27792.880000000001</v>
      </c>
      <c r="AM18" s="68">
        <f t="shared" si="4"/>
        <v>8958.7199999999975</v>
      </c>
    </row>
    <row r="19" spans="1:39" ht="18" customHeight="1" x14ac:dyDescent="0.25">
      <c r="A19" s="5">
        <v>16</v>
      </c>
      <c r="B19" s="3" t="s">
        <v>95</v>
      </c>
      <c r="C19" s="37"/>
      <c r="D19" s="66">
        <f t="shared" si="0"/>
        <v>12836.58</v>
      </c>
      <c r="E19" s="37">
        <v>5714.15</v>
      </c>
      <c r="F19" s="37"/>
      <c r="G19" s="37">
        <v>3609</v>
      </c>
      <c r="H19" s="37">
        <v>1494.32</v>
      </c>
      <c r="I19" s="37">
        <v>240</v>
      </c>
      <c r="J19" s="37">
        <v>777.99</v>
      </c>
      <c r="K19" s="37">
        <v>106</v>
      </c>
      <c r="L19" s="37">
        <v>661.62</v>
      </c>
      <c r="M19" s="37">
        <v>233.5</v>
      </c>
      <c r="N19" s="37"/>
      <c r="O19" s="37"/>
      <c r="P19" s="66">
        <f t="shared" si="1"/>
        <v>10265.469999999999</v>
      </c>
      <c r="Q19" s="37">
        <v>1502.4</v>
      </c>
      <c r="R19" s="37"/>
      <c r="S19" s="37">
        <v>55.95</v>
      </c>
      <c r="T19" s="37">
        <v>61.01</v>
      </c>
      <c r="U19" s="37"/>
      <c r="V19" s="37">
        <v>1229.44</v>
      </c>
      <c r="W19" s="37">
        <v>632.45000000000005</v>
      </c>
      <c r="X19" s="37">
        <v>2398.9</v>
      </c>
      <c r="Y19" s="37">
        <v>3126.4</v>
      </c>
      <c r="Z19" s="37">
        <v>127.83</v>
      </c>
      <c r="AA19" s="37">
        <v>790.99</v>
      </c>
      <c r="AB19" s="37"/>
      <c r="AC19" s="37"/>
      <c r="AD19" s="37">
        <v>340.1</v>
      </c>
      <c r="AE19" s="37"/>
      <c r="AF19" s="66">
        <f t="shared" si="2"/>
        <v>7712.4000000000005</v>
      </c>
      <c r="AG19" s="37">
        <v>973.89</v>
      </c>
      <c r="AH19" s="37">
        <v>6490.71</v>
      </c>
      <c r="AI19" s="37">
        <v>247.8</v>
      </c>
      <c r="AJ19" s="37"/>
      <c r="AK19" s="67">
        <f t="shared" si="3"/>
        <v>30814.45</v>
      </c>
      <c r="AL19" s="64">
        <f>Príjmy!S19</f>
        <v>46855.960000000006</v>
      </c>
      <c r="AM19" s="68">
        <f t="shared" si="4"/>
        <v>16041.510000000006</v>
      </c>
    </row>
    <row r="20" spans="1:39" ht="18" customHeight="1" x14ac:dyDescent="0.25">
      <c r="A20" s="5">
        <v>17</v>
      </c>
      <c r="B20" s="3" t="s">
        <v>96</v>
      </c>
      <c r="C20" s="37"/>
      <c r="D20" s="66">
        <f t="shared" si="0"/>
        <v>31629.26</v>
      </c>
      <c r="E20" s="37">
        <v>19804.82</v>
      </c>
      <c r="F20" s="37">
        <v>7731.36</v>
      </c>
      <c r="G20" s="37"/>
      <c r="H20" s="37">
        <v>1653.84</v>
      </c>
      <c r="I20" s="37">
        <v>602.64</v>
      </c>
      <c r="J20" s="37"/>
      <c r="K20" s="37">
        <v>432</v>
      </c>
      <c r="L20" s="37">
        <v>1069.75</v>
      </c>
      <c r="M20" s="37">
        <v>334.85</v>
      </c>
      <c r="N20" s="37">
        <v>3095.5</v>
      </c>
      <c r="O20" s="37">
        <v>1423.33</v>
      </c>
      <c r="P20" s="66">
        <f t="shared" si="1"/>
        <v>27110.350000000002</v>
      </c>
      <c r="Q20" s="37">
        <v>3838.48</v>
      </c>
      <c r="R20" s="37">
        <v>94.5</v>
      </c>
      <c r="S20" s="37">
        <v>210.92</v>
      </c>
      <c r="T20" s="37">
        <v>55.06</v>
      </c>
      <c r="U20" s="37">
        <v>90</v>
      </c>
      <c r="V20" s="37">
        <v>1552.85</v>
      </c>
      <c r="W20" s="37">
        <v>1666.66</v>
      </c>
      <c r="X20" s="37">
        <v>10926.1</v>
      </c>
      <c r="Y20" s="37">
        <v>7126.45</v>
      </c>
      <c r="Z20" s="37">
        <v>657.18</v>
      </c>
      <c r="AA20" s="37">
        <v>538.91</v>
      </c>
      <c r="AB20" s="37"/>
      <c r="AC20" s="37"/>
      <c r="AD20" s="37">
        <v>353.24</v>
      </c>
      <c r="AE20" s="37"/>
      <c r="AF20" s="66">
        <f t="shared" si="2"/>
        <v>14180.65</v>
      </c>
      <c r="AG20" s="37">
        <v>9600.65</v>
      </c>
      <c r="AH20" s="37">
        <v>580</v>
      </c>
      <c r="AI20" s="37"/>
      <c r="AJ20" s="37">
        <v>4000</v>
      </c>
      <c r="AK20" s="67">
        <f t="shared" si="3"/>
        <v>77439.09</v>
      </c>
      <c r="AL20" s="64">
        <f>Príjmy!S20</f>
        <v>78757.83</v>
      </c>
      <c r="AM20" s="68">
        <f t="shared" si="4"/>
        <v>1318.7400000000052</v>
      </c>
    </row>
    <row r="21" spans="1:39" ht="18" customHeight="1" thickBot="1" x14ac:dyDescent="0.3">
      <c r="A21" s="5">
        <v>18</v>
      </c>
      <c r="B21" s="3" t="s">
        <v>97</v>
      </c>
      <c r="C21" s="37"/>
      <c r="D21" s="66">
        <f t="shared" si="0"/>
        <v>5752.5299999999988</v>
      </c>
      <c r="E21" s="37">
        <v>440.81</v>
      </c>
      <c r="F21" s="37">
        <v>745.75</v>
      </c>
      <c r="G21" s="37">
        <v>1190.08</v>
      </c>
      <c r="H21" s="37">
        <v>276.87</v>
      </c>
      <c r="I21" s="37">
        <v>578.79999999999995</v>
      </c>
      <c r="J21" s="37">
        <v>18.22</v>
      </c>
      <c r="K21" s="37">
        <v>276</v>
      </c>
      <c r="L21" s="37">
        <v>436.69</v>
      </c>
      <c r="M21" s="37">
        <v>1789.31</v>
      </c>
      <c r="N21" s="37">
        <v>1640</v>
      </c>
      <c r="O21" s="37"/>
      <c r="P21" s="66">
        <f t="shared" si="1"/>
        <v>9829.41</v>
      </c>
      <c r="Q21" s="37">
        <v>2003.28</v>
      </c>
      <c r="R21" s="37"/>
      <c r="S21" s="37">
        <v>192.28</v>
      </c>
      <c r="T21" s="37">
        <v>29.16</v>
      </c>
      <c r="U21" s="37">
        <v>60.99</v>
      </c>
      <c r="V21" s="37">
        <v>1432.06</v>
      </c>
      <c r="W21" s="37">
        <v>137.80000000000001</v>
      </c>
      <c r="X21" s="37">
        <v>3958.16</v>
      </c>
      <c r="Y21" s="37">
        <v>1622.26</v>
      </c>
      <c r="Z21" s="37">
        <v>130.09</v>
      </c>
      <c r="AA21" s="37"/>
      <c r="AB21" s="37"/>
      <c r="AC21" s="37"/>
      <c r="AD21" s="37">
        <v>263.33</v>
      </c>
      <c r="AE21" s="37"/>
      <c r="AF21" s="66">
        <f t="shared" si="2"/>
        <v>12748.009999999998</v>
      </c>
      <c r="AG21" s="37">
        <v>8217.07</v>
      </c>
      <c r="AH21" s="37"/>
      <c r="AI21" s="37">
        <v>787.06</v>
      </c>
      <c r="AJ21" s="37">
        <v>3743.88</v>
      </c>
      <c r="AK21" s="67">
        <f t="shared" si="3"/>
        <v>29969.949999999997</v>
      </c>
      <c r="AL21" s="64">
        <f>Príjmy!S21</f>
        <v>50967.99</v>
      </c>
      <c r="AM21" s="68">
        <f t="shared" si="4"/>
        <v>20998.04</v>
      </c>
    </row>
    <row r="22" spans="1:39" s="43" customFormat="1" ht="20.100000000000001" customHeight="1" thickBot="1" x14ac:dyDescent="0.25">
      <c r="A22" s="69"/>
      <c r="B22" s="70" t="s">
        <v>5</v>
      </c>
      <c r="C22" s="71">
        <f t="shared" ref="C22:AM22" si="5">SUM(C4:C21)</f>
        <v>824.76</v>
      </c>
      <c r="D22" s="71">
        <f t="shared" si="5"/>
        <v>463908.59000000008</v>
      </c>
      <c r="E22" s="71">
        <f t="shared" si="5"/>
        <v>344232.12000000005</v>
      </c>
      <c r="F22" s="71">
        <f t="shared" si="5"/>
        <v>24068.12</v>
      </c>
      <c r="G22" s="71">
        <f t="shared" si="5"/>
        <v>11512.710000000001</v>
      </c>
      <c r="H22" s="71">
        <f t="shared" si="5"/>
        <v>16956.389999999996</v>
      </c>
      <c r="I22" s="71">
        <f t="shared" si="5"/>
        <v>9544.0399999999972</v>
      </c>
      <c r="J22" s="71">
        <f t="shared" si="5"/>
        <v>1808.28</v>
      </c>
      <c r="K22" s="71">
        <f t="shared" si="5"/>
        <v>6381.96</v>
      </c>
      <c r="L22" s="71">
        <f t="shared" si="5"/>
        <v>14944.390000000001</v>
      </c>
      <c r="M22" s="71">
        <f t="shared" si="5"/>
        <v>34460.579999999994</v>
      </c>
      <c r="N22" s="71">
        <f t="shared" si="5"/>
        <v>37316.47</v>
      </c>
      <c r="O22" s="71">
        <f t="shared" si="5"/>
        <v>12132.19</v>
      </c>
      <c r="P22" s="71">
        <f t="shared" si="5"/>
        <v>269740.48</v>
      </c>
      <c r="Q22" s="71">
        <f t="shared" si="5"/>
        <v>20380.039999999997</v>
      </c>
      <c r="R22" s="71">
        <f t="shared" si="5"/>
        <v>245.95</v>
      </c>
      <c r="S22" s="71">
        <f t="shared" si="5"/>
        <v>2898.14</v>
      </c>
      <c r="T22" s="71">
        <f t="shared" si="5"/>
        <v>1084.0500000000002</v>
      </c>
      <c r="U22" s="71">
        <f t="shared" si="5"/>
        <v>3344.08</v>
      </c>
      <c r="V22" s="71">
        <f t="shared" si="5"/>
        <v>32428.879999999997</v>
      </c>
      <c r="W22" s="71">
        <f t="shared" si="5"/>
        <v>9574.1899999999987</v>
      </c>
      <c r="X22" s="71">
        <f t="shared" si="5"/>
        <v>101764.94</v>
      </c>
      <c r="Y22" s="71">
        <f t="shared" si="5"/>
        <v>56529.52</v>
      </c>
      <c r="Z22" s="71">
        <f t="shared" si="5"/>
        <v>20419.57</v>
      </c>
      <c r="AA22" s="71">
        <f t="shared" si="5"/>
        <v>15080.53</v>
      </c>
      <c r="AB22" s="71">
        <f t="shared" si="5"/>
        <v>1.78</v>
      </c>
      <c r="AC22" s="71">
        <f t="shared" si="5"/>
        <v>1017</v>
      </c>
      <c r="AD22" s="71">
        <f t="shared" si="5"/>
        <v>4971.8100000000004</v>
      </c>
      <c r="AE22" s="71">
        <f t="shared" si="5"/>
        <v>2794</v>
      </c>
      <c r="AF22" s="71">
        <f t="shared" si="5"/>
        <v>194953.40999999997</v>
      </c>
      <c r="AG22" s="71">
        <f t="shared" si="5"/>
        <v>102204.22</v>
      </c>
      <c r="AH22" s="71">
        <f t="shared" si="5"/>
        <v>26250.73</v>
      </c>
      <c r="AI22" s="71">
        <f t="shared" si="5"/>
        <v>11800.58</v>
      </c>
      <c r="AJ22" s="71">
        <f t="shared" si="5"/>
        <v>54697.88</v>
      </c>
      <c r="AK22" s="71">
        <f t="shared" si="5"/>
        <v>981669.89999999991</v>
      </c>
      <c r="AL22" s="71">
        <f t="shared" si="5"/>
        <v>1414368.88</v>
      </c>
      <c r="AM22" s="71">
        <f t="shared" si="5"/>
        <v>432698.97999999992</v>
      </c>
    </row>
    <row r="23" spans="1:39" s="43" customFormat="1" ht="14.1" customHeight="1" thickBot="1" x14ac:dyDescent="0.25">
      <c r="C23" s="45"/>
      <c r="D23" s="72">
        <f>SUM(E22:M22)</f>
        <v>463908.59000000014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2">
        <f>SUM(Q22:AD22)</f>
        <v>269740.48000000004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72">
        <f>SUM(AG22:AJ22)</f>
        <v>194953.41</v>
      </c>
      <c r="AG23" s="45"/>
      <c r="AH23" s="45"/>
      <c r="AI23" s="45"/>
      <c r="AJ23" s="45"/>
      <c r="AK23" s="72">
        <f>C22+D22+N22+O22+P22+AE22+AF22</f>
        <v>981669.89999999991</v>
      </c>
      <c r="AL23" s="45"/>
      <c r="AM23" s="45">
        <f>AL22-AK22</f>
        <v>432698.98</v>
      </c>
    </row>
    <row r="24" spans="1:39" s="7" customFormat="1" ht="17.45" customHeight="1" thickBot="1" x14ac:dyDescent="0.25">
      <c r="A24" s="11"/>
      <c r="B24" s="12" t="s">
        <v>78</v>
      </c>
      <c r="C24" s="73"/>
      <c r="D24" s="74">
        <f>SUM(E24:M24)</f>
        <v>5103.3500000000004</v>
      </c>
      <c r="E24" s="73">
        <v>791</v>
      </c>
      <c r="F24" s="73"/>
      <c r="G24" s="73"/>
      <c r="H24" s="73">
        <v>1973.5</v>
      </c>
      <c r="I24" s="73">
        <v>1200</v>
      </c>
      <c r="J24" s="73"/>
      <c r="K24" s="73"/>
      <c r="L24" s="73">
        <v>316.55</v>
      </c>
      <c r="M24" s="73">
        <v>822.3</v>
      </c>
      <c r="N24" s="73"/>
      <c r="O24" s="73"/>
      <c r="P24" s="74">
        <f>SUM(Q24:AD24)</f>
        <v>831.24000000000012</v>
      </c>
      <c r="Q24" s="73"/>
      <c r="R24" s="73"/>
      <c r="S24" s="73">
        <v>403.6</v>
      </c>
      <c r="T24" s="73"/>
      <c r="U24" s="73">
        <v>350.04</v>
      </c>
      <c r="V24" s="73"/>
      <c r="W24" s="73"/>
      <c r="X24" s="73"/>
      <c r="Y24" s="73"/>
      <c r="Z24" s="73"/>
      <c r="AA24" s="73"/>
      <c r="AB24" s="73"/>
      <c r="AC24" s="73"/>
      <c r="AD24" s="73">
        <v>77.599999999999994</v>
      </c>
      <c r="AE24" s="73"/>
      <c r="AF24" s="74">
        <f>SUM(AG24:AJ24)</f>
        <v>1000</v>
      </c>
      <c r="AG24" s="73"/>
      <c r="AH24" s="73"/>
      <c r="AI24" s="73">
        <v>1000</v>
      </c>
      <c r="AJ24" s="73"/>
      <c r="AK24" s="74">
        <f>C24+D24+N24+O24+P24+AE24+AF24</f>
        <v>6934.59</v>
      </c>
      <c r="AL24" s="74">
        <f>Príjmy!S24</f>
        <v>8122.74</v>
      </c>
      <c r="AM24" s="75">
        <f>AL24-AK24</f>
        <v>1188.1499999999996</v>
      </c>
    </row>
    <row r="25" spans="1:39" x14ac:dyDescent="0.25">
      <c r="AM25" s="22"/>
    </row>
    <row r="26" spans="1:39" x14ac:dyDescent="0.25">
      <c r="A26" s="13"/>
      <c r="B26" s="14"/>
      <c r="C26" s="2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8"/>
      <c r="AL26" s="18"/>
      <c r="AM26" s="15"/>
    </row>
    <row r="27" spans="1:39" x14ac:dyDescent="0.25">
      <c r="A27" s="13"/>
      <c r="B27" s="14"/>
      <c r="C27" s="2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8"/>
      <c r="AL27" s="18"/>
      <c r="AM27" s="15"/>
    </row>
    <row r="28" spans="1:39" x14ac:dyDescent="0.25">
      <c r="A28" s="13"/>
      <c r="B28" s="14"/>
      <c r="C28" s="2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8"/>
      <c r="AL28" s="18"/>
      <c r="AM28" s="15"/>
    </row>
    <row r="29" spans="1:39" x14ac:dyDescent="0.25">
      <c r="A29" s="13"/>
      <c r="B29" s="14"/>
      <c r="C29" s="2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8"/>
      <c r="AL29" s="18"/>
      <c r="AM29" s="15"/>
    </row>
    <row r="31" spans="1:39" x14ac:dyDescent="0.25">
      <c r="A31" s="13"/>
      <c r="B31" s="14"/>
      <c r="C31" s="2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8"/>
      <c r="AL31" s="18"/>
      <c r="AM31" s="15"/>
    </row>
    <row r="32" spans="1:39" x14ac:dyDescent="0.25">
      <c r="A32" s="13"/>
      <c r="B32" s="14"/>
      <c r="C32" s="2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8"/>
      <c r="AL32" s="18"/>
      <c r="AM32" s="15"/>
    </row>
    <row r="33" spans="1:39" x14ac:dyDescent="0.25">
      <c r="A33" s="13"/>
      <c r="B33" s="14"/>
      <c r="C33" s="2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8"/>
      <c r="AL33" s="18"/>
      <c r="AM33" s="15"/>
    </row>
    <row r="34" spans="1:39" x14ac:dyDescent="0.25">
      <c r="A34" s="13"/>
      <c r="B34" s="14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8"/>
      <c r="AL34" s="18"/>
      <c r="AM34" s="15"/>
    </row>
    <row r="35" spans="1:39" ht="20.100000000000001" customHeight="1" x14ac:dyDescent="0.25"/>
    <row r="36" spans="1:39" ht="9.6" customHeight="1" x14ac:dyDescent="0.25"/>
    <row r="37" spans="1:39" s="7" customFormat="1" ht="17.45" customHeight="1" x14ac:dyDescent="0.2"/>
  </sheetData>
  <sheetProtection selectLockedCells="1"/>
  <mergeCells count="28">
    <mergeCell ref="O2:O3"/>
    <mergeCell ref="N2:N3"/>
    <mergeCell ref="Q2:Q3"/>
    <mergeCell ref="A2:A3"/>
    <mergeCell ref="B2:B3"/>
    <mergeCell ref="C2:C3"/>
    <mergeCell ref="D2:D3"/>
    <mergeCell ref="E2:M2"/>
    <mergeCell ref="AA2:AA3"/>
    <mergeCell ref="AB2:AB3"/>
    <mergeCell ref="P2:P3"/>
    <mergeCell ref="R2:R3"/>
    <mergeCell ref="S2:S3"/>
    <mergeCell ref="W2:W3"/>
    <mergeCell ref="X2:X3"/>
    <mergeCell ref="Y2:Y3"/>
    <mergeCell ref="Z2:Z3"/>
    <mergeCell ref="T2:T3"/>
    <mergeCell ref="U2:U3"/>
    <mergeCell ref="V2:V3"/>
    <mergeCell ref="AL2:AL3"/>
    <mergeCell ref="AM2:AM3"/>
    <mergeCell ref="AC2:AC3"/>
    <mergeCell ref="AD2:AD3"/>
    <mergeCell ref="AE2:AE3"/>
    <mergeCell ref="AF2:AF3"/>
    <mergeCell ref="AG2:AJ2"/>
    <mergeCell ref="AK2:AK3"/>
  </mergeCells>
  <printOptions horizontalCentered="1"/>
  <pageMargins left="0.35433070866141736" right="0.35433070866141736" top="0.35433070866141736" bottom="0.35433070866141736" header="0.31496062992125984" footer="0.31496062992125984"/>
  <pageSetup paperSize="9" scale="7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Majetok</vt:lpstr>
      <vt:lpstr>Príjmy</vt:lpstr>
      <vt:lpstr>Výdavky</vt:lpstr>
      <vt:lpstr>Výdavky!Názvy_tlače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Pavlíková</cp:lastModifiedBy>
  <cp:lastPrinted>2021-04-26T08:02:03Z</cp:lastPrinted>
  <dcterms:created xsi:type="dcterms:W3CDTF">2020-11-18T13:29:00Z</dcterms:created>
  <dcterms:modified xsi:type="dcterms:W3CDTF">2023-06-29T05:50:40Z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4f3930-35a4-43d2-be4a-3a5160255453_Enabled">
    <vt:lpwstr>True</vt:lpwstr>
  </property>
  <property fmtid="{D5CDD505-2E9C-101B-9397-08002B2CF9AE}" pid="3" name="MSIP_Label_5a4f3930-35a4-43d2-be4a-3a5160255453_SiteId">
    <vt:lpwstr>2d5eb7e2-d3ee-4bf5-bc62-79d5ae9cd9e1</vt:lpwstr>
  </property>
  <property fmtid="{D5CDD505-2E9C-101B-9397-08002B2CF9AE}" pid="4" name="MSIP_Label_5a4f3930-35a4-43d2-be4a-3a5160255453_Owner">
    <vt:lpwstr>Viera.MacovaBaroskova@hella.com</vt:lpwstr>
  </property>
  <property fmtid="{D5CDD505-2E9C-101B-9397-08002B2CF9AE}" pid="5" name="MSIP_Label_5a4f3930-35a4-43d2-be4a-3a5160255453_SetDate">
    <vt:lpwstr>2021-04-08T00:37:03.5389565Z</vt:lpwstr>
  </property>
  <property fmtid="{D5CDD505-2E9C-101B-9397-08002B2CF9AE}" pid="6" name="MSIP_Label_5a4f3930-35a4-43d2-be4a-3a5160255453_Name">
    <vt:lpwstr>Internal</vt:lpwstr>
  </property>
  <property fmtid="{D5CDD505-2E9C-101B-9397-08002B2CF9AE}" pid="7" name="MSIP_Label_5a4f3930-35a4-43d2-be4a-3a5160255453_Application">
    <vt:lpwstr>Microsoft Azure Information Protection</vt:lpwstr>
  </property>
  <property fmtid="{D5CDD505-2E9C-101B-9397-08002B2CF9AE}" pid="8" name="MSIP_Label_5a4f3930-35a4-43d2-be4a-3a5160255453_ActionId">
    <vt:lpwstr>d8708893-fa5a-48b1-87cf-1c518fcae87e</vt:lpwstr>
  </property>
  <property fmtid="{D5CDD505-2E9C-101B-9397-08002B2CF9AE}" pid="9" name="MSIP_Label_5a4f3930-35a4-43d2-be4a-3a5160255453_Extended_MSFT_Method">
    <vt:lpwstr>Manual</vt:lpwstr>
  </property>
  <property fmtid="{D5CDD505-2E9C-101B-9397-08002B2CF9AE}" pid="10" name="MSIP_Label_4698f2b1-fe06-4489-9b90-7e2c0fb6f14e_Enabled">
    <vt:lpwstr>True</vt:lpwstr>
  </property>
  <property fmtid="{D5CDD505-2E9C-101B-9397-08002B2CF9AE}" pid="11" name="MSIP_Label_4698f2b1-fe06-4489-9b90-7e2c0fb6f14e_SiteId">
    <vt:lpwstr>2d5eb7e2-d3ee-4bf5-bc62-79d5ae9cd9e1</vt:lpwstr>
  </property>
  <property fmtid="{D5CDD505-2E9C-101B-9397-08002B2CF9AE}" pid="12" name="MSIP_Label_4698f2b1-fe06-4489-9b90-7e2c0fb6f14e_Owner">
    <vt:lpwstr>Viera.MacovaBaroskova@hella.com</vt:lpwstr>
  </property>
  <property fmtid="{D5CDD505-2E9C-101B-9397-08002B2CF9AE}" pid="13" name="MSIP_Label_4698f2b1-fe06-4489-9b90-7e2c0fb6f14e_SetDate">
    <vt:lpwstr>2021-04-08T00:37:03.5389565Z</vt:lpwstr>
  </property>
  <property fmtid="{D5CDD505-2E9C-101B-9397-08002B2CF9AE}" pid="14" name="MSIP_Label_4698f2b1-fe06-4489-9b90-7e2c0fb6f14e_Name">
    <vt:lpwstr>External Usage</vt:lpwstr>
  </property>
  <property fmtid="{D5CDD505-2E9C-101B-9397-08002B2CF9AE}" pid="15" name="MSIP_Label_4698f2b1-fe06-4489-9b90-7e2c0fb6f14e_Application">
    <vt:lpwstr>Microsoft Azure Information Protection</vt:lpwstr>
  </property>
  <property fmtid="{D5CDD505-2E9C-101B-9397-08002B2CF9AE}" pid="16" name="MSIP_Label_4698f2b1-fe06-4489-9b90-7e2c0fb6f14e_ActionId">
    <vt:lpwstr>d8708893-fa5a-48b1-87cf-1c518fcae87e</vt:lpwstr>
  </property>
  <property fmtid="{D5CDD505-2E9C-101B-9397-08002B2CF9AE}" pid="17" name="MSIP_Label_4698f2b1-fe06-4489-9b90-7e2c0fb6f14e_Parent">
    <vt:lpwstr>5a4f3930-35a4-43d2-be4a-3a5160255453</vt:lpwstr>
  </property>
  <property fmtid="{D5CDD505-2E9C-101B-9397-08002B2CF9AE}" pid="18" name="MSIP_Label_4698f2b1-fe06-4489-9b90-7e2c0fb6f14e_Extended_MSFT_Method">
    <vt:lpwstr>Manual</vt:lpwstr>
  </property>
  <property fmtid="{D5CDD505-2E9C-101B-9397-08002B2CF9AE}" pid="19" name="Sensitivity">
    <vt:lpwstr>Internal External Usage</vt:lpwstr>
  </property>
</Properties>
</file>