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Hospodarenie\2025\"/>
    </mc:Choice>
  </mc:AlternateContent>
  <xr:revisionPtr revIDLastSave="0" documentId="8_{833CD132-FB5D-4C0C-8B11-5A917F0E806F}" xr6:coauthVersionLast="47" xr6:coauthVersionMax="47" xr10:uidLastSave="{00000000-0000-0000-0000-000000000000}"/>
  <bookViews>
    <workbookView xWindow="0" yWindow="720" windowWidth="28800" windowHeight="15480" activeTab="2" xr2:uid="{00000000-000D-0000-FFFF-FFFF00000000}"/>
  </bookViews>
  <sheets>
    <sheet name="Majetok" sheetId="1" r:id="rId1"/>
    <sheet name="Príjmy" sheetId="2" r:id="rId2"/>
    <sheet name="Výdavky" sheetId="3" r:id="rId3"/>
  </sheets>
  <definedNames>
    <definedName name="_xlnm.Print_Titles" localSheetId="2">Výdavky!$A:$B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3" l="1"/>
  <c r="AI35" i="3"/>
  <c r="AH35" i="3"/>
  <c r="AG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O35" i="3"/>
  <c r="N35" i="3"/>
  <c r="M35" i="3"/>
  <c r="L35" i="3"/>
  <c r="K35" i="3"/>
  <c r="J35" i="3"/>
  <c r="I35" i="3"/>
  <c r="H35" i="3"/>
  <c r="G35" i="3"/>
  <c r="F35" i="3"/>
  <c r="E35" i="3"/>
  <c r="D35" i="1"/>
  <c r="O30" i="1"/>
  <c r="O27" i="1"/>
  <c r="C35" i="3"/>
  <c r="C35" i="1"/>
  <c r="E35" i="1"/>
  <c r="F35" i="1"/>
  <c r="G35" i="1"/>
  <c r="H35" i="1"/>
  <c r="I35" i="1"/>
  <c r="J35" i="1"/>
  <c r="K35" i="1"/>
  <c r="L35" i="1"/>
  <c r="M35" i="1"/>
  <c r="N35" i="1"/>
  <c r="P35" i="1"/>
  <c r="Q35" i="1"/>
  <c r="R35" i="1"/>
  <c r="AF34" i="3"/>
  <c r="P34" i="3"/>
  <c r="D34" i="3"/>
  <c r="AF33" i="3"/>
  <c r="P33" i="3"/>
  <c r="D33" i="3"/>
  <c r="AF32" i="3"/>
  <c r="P32" i="3"/>
  <c r="D32" i="3"/>
  <c r="AF31" i="3"/>
  <c r="P31" i="3"/>
  <c r="D31" i="3"/>
  <c r="AF30" i="3"/>
  <c r="P30" i="3"/>
  <c r="D30" i="3"/>
  <c r="AF29" i="3"/>
  <c r="P29" i="3"/>
  <c r="D29" i="3"/>
  <c r="AF28" i="3"/>
  <c r="P28" i="3"/>
  <c r="D28" i="3"/>
  <c r="O34" i="2"/>
  <c r="D34" i="2"/>
  <c r="O33" i="2"/>
  <c r="D33" i="2"/>
  <c r="O32" i="2"/>
  <c r="D32" i="2"/>
  <c r="O31" i="2"/>
  <c r="D31" i="2"/>
  <c r="O30" i="2"/>
  <c r="D30" i="2"/>
  <c r="O29" i="2"/>
  <c r="D29" i="2"/>
  <c r="O28" i="2"/>
  <c r="D28" i="2"/>
  <c r="S34" i="1"/>
  <c r="O34" i="1"/>
  <c r="S33" i="1"/>
  <c r="O33" i="1"/>
  <c r="S32" i="1"/>
  <c r="O32" i="1"/>
  <c r="S31" i="1"/>
  <c r="O31" i="1"/>
  <c r="S30" i="1"/>
  <c r="S29" i="1"/>
  <c r="O29" i="1"/>
  <c r="S28" i="1"/>
  <c r="O28" i="1"/>
  <c r="S27" i="1"/>
  <c r="A21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K31" i="3" l="1"/>
  <c r="AK33" i="3"/>
  <c r="S31" i="2"/>
  <c r="AL31" i="3" s="1"/>
  <c r="S33" i="2"/>
  <c r="AL33" i="3" s="1"/>
  <c r="AM33" i="3" s="1"/>
  <c r="S30" i="2"/>
  <c r="AL30" i="3" s="1"/>
  <c r="AK34" i="3"/>
  <c r="AK30" i="3"/>
  <c r="AM30" i="3" s="1"/>
  <c r="AK29" i="3"/>
  <c r="AK32" i="3"/>
  <c r="AK28" i="3"/>
  <c r="AM31" i="3"/>
  <c r="S29" i="2"/>
  <c r="AL29" i="3" s="1"/>
  <c r="S34" i="2"/>
  <c r="AL34" i="3" s="1"/>
  <c r="S28" i="2"/>
  <c r="AL28" i="3" s="1"/>
  <c r="S32" i="2"/>
  <c r="AL32" i="3" s="1"/>
  <c r="T30" i="1"/>
  <c r="T29" i="1"/>
  <c r="T28" i="1"/>
  <c r="T32" i="1"/>
  <c r="T33" i="1"/>
  <c r="T34" i="1"/>
  <c r="T27" i="1"/>
  <c r="T31" i="1"/>
  <c r="AF25" i="3"/>
  <c r="P25" i="3"/>
  <c r="D25" i="3"/>
  <c r="AF24" i="3"/>
  <c r="P24" i="3"/>
  <c r="D24" i="3"/>
  <c r="AF23" i="3"/>
  <c r="P23" i="3"/>
  <c r="D23" i="3"/>
  <c r="AF22" i="3"/>
  <c r="P22" i="3"/>
  <c r="D22" i="3"/>
  <c r="O26" i="2"/>
  <c r="D26" i="2"/>
  <c r="O25" i="2"/>
  <c r="D25" i="2"/>
  <c r="O24" i="2"/>
  <c r="D24" i="2"/>
  <c r="O23" i="2"/>
  <c r="D23" i="2"/>
  <c r="S26" i="1"/>
  <c r="O26" i="1"/>
  <c r="S25" i="1"/>
  <c r="O25" i="1"/>
  <c r="S24" i="1"/>
  <c r="O24" i="1"/>
  <c r="AF27" i="3"/>
  <c r="AF26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P27" i="3"/>
  <c r="P26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AF37" i="3"/>
  <c r="P37" i="3"/>
  <c r="D37" i="3"/>
  <c r="D27" i="3"/>
  <c r="D26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X1" i="3"/>
  <c r="D37" i="2"/>
  <c r="O37" i="2"/>
  <c r="O27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D27" i="2"/>
  <c r="D22" i="2"/>
  <c r="D21" i="2"/>
  <c r="D20" i="2"/>
  <c r="D19" i="2"/>
  <c r="D18" i="2"/>
  <c r="D17" i="2"/>
  <c r="S17" i="2" s="1"/>
  <c r="AL17" i="3" s="1"/>
  <c r="D16" i="2"/>
  <c r="D15" i="2"/>
  <c r="D14" i="2"/>
  <c r="D13" i="2"/>
  <c r="D12" i="2"/>
  <c r="D11" i="2"/>
  <c r="D10" i="2"/>
  <c r="D9" i="2"/>
  <c r="D8" i="2"/>
  <c r="D7" i="2"/>
  <c r="D6" i="2"/>
  <c r="S6" i="2" s="1"/>
  <c r="AL6" i="3" s="1"/>
  <c r="D5" i="2"/>
  <c r="S5" i="2" s="1"/>
  <c r="AL5" i="3" s="1"/>
  <c r="D4" i="2"/>
  <c r="S4" i="2" s="1"/>
  <c r="AL4" i="3" s="1"/>
  <c r="R35" i="2"/>
  <c r="Q35" i="2"/>
  <c r="P35" i="2"/>
  <c r="N35" i="2"/>
  <c r="M35" i="2"/>
  <c r="L35" i="2"/>
  <c r="K35" i="2"/>
  <c r="J35" i="2"/>
  <c r="I35" i="2"/>
  <c r="H35" i="2"/>
  <c r="G35" i="2"/>
  <c r="F35" i="2"/>
  <c r="E35" i="2"/>
  <c r="O37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S37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AF35" i="3" l="1"/>
  <c r="S20" i="2"/>
  <c r="AL20" i="3" s="1"/>
  <c r="S9" i="2"/>
  <c r="AL9" i="3" s="1"/>
  <c r="S22" i="2"/>
  <c r="P35" i="3"/>
  <c r="S27" i="2"/>
  <c r="AL27" i="3" s="1"/>
  <c r="S13" i="2"/>
  <c r="AL13" i="3" s="1"/>
  <c r="S21" i="2"/>
  <c r="AL21" i="3" s="1"/>
  <c r="S14" i="2"/>
  <c r="AL14" i="3" s="1"/>
  <c r="AM34" i="3"/>
  <c r="D35" i="3"/>
  <c r="S12" i="2"/>
  <c r="AL12" i="3" s="1"/>
  <c r="S15" i="2"/>
  <c r="AL15" i="3" s="1"/>
  <c r="S8" i="2"/>
  <c r="AL8" i="3" s="1"/>
  <c r="S16" i="2"/>
  <c r="AL16" i="3" s="1"/>
  <c r="S11" i="2"/>
  <c r="AL11" i="3" s="1"/>
  <c r="S19" i="2"/>
  <c r="AL19" i="3" s="1"/>
  <c r="AM28" i="3"/>
  <c r="AM32" i="3"/>
  <c r="T14" i="1"/>
  <c r="T22" i="1"/>
  <c r="T16" i="1"/>
  <c r="AK22" i="3"/>
  <c r="AK25" i="3"/>
  <c r="AM29" i="3"/>
  <c r="S25" i="2"/>
  <c r="AL25" i="3" s="1"/>
  <c r="S10" i="2"/>
  <c r="AL10" i="3" s="1"/>
  <c r="S18" i="2"/>
  <c r="AL18" i="3" s="1"/>
  <c r="S23" i="2"/>
  <c r="AL23" i="3" s="1"/>
  <c r="S24" i="2"/>
  <c r="AL24" i="3" s="1"/>
  <c r="S26" i="2"/>
  <c r="T6" i="1"/>
  <c r="T26" i="1"/>
  <c r="T10" i="1"/>
  <c r="T18" i="1"/>
  <c r="T24" i="1"/>
  <c r="AK24" i="3"/>
  <c r="AK23" i="3"/>
  <c r="AL22" i="3"/>
  <c r="T17" i="1"/>
  <c r="T25" i="1"/>
  <c r="O36" i="2"/>
  <c r="AF36" i="3"/>
  <c r="AK37" i="3"/>
  <c r="D36" i="2"/>
  <c r="T5" i="1"/>
  <c r="T9" i="1"/>
  <c r="T13" i="1"/>
  <c r="T21" i="1"/>
  <c r="T8" i="1"/>
  <c r="T12" i="1"/>
  <c r="T20" i="1"/>
  <c r="D36" i="3"/>
  <c r="AK27" i="3"/>
  <c r="AM27" i="3" s="1"/>
  <c r="AK4" i="3"/>
  <c r="AM4" i="3" s="1"/>
  <c r="AK8" i="3"/>
  <c r="AK12" i="3"/>
  <c r="AM12" i="3" s="1"/>
  <c r="AK20" i="3"/>
  <c r="AM20" i="3" s="1"/>
  <c r="AK16" i="3"/>
  <c r="AK5" i="3"/>
  <c r="AM5" i="3" s="1"/>
  <c r="AK13" i="3"/>
  <c r="AK17" i="3"/>
  <c r="AM17" i="3" s="1"/>
  <c r="AK21" i="3"/>
  <c r="AK9" i="3"/>
  <c r="AM9" i="3" s="1"/>
  <c r="AK6" i="3"/>
  <c r="AM6" i="3" s="1"/>
  <c r="AK14" i="3"/>
  <c r="AK18" i="3"/>
  <c r="AM18" i="3" s="1"/>
  <c r="AK26" i="3"/>
  <c r="AM26" i="3" s="1"/>
  <c r="AK11" i="3"/>
  <c r="AM11" i="3" s="1"/>
  <c r="P36" i="3"/>
  <c r="AK7" i="3"/>
  <c r="AK15" i="3"/>
  <c r="AK19" i="3"/>
  <c r="AK10" i="3"/>
  <c r="O35" i="2"/>
  <c r="D35" i="2"/>
  <c r="S7" i="2"/>
  <c r="AL7" i="3" s="1"/>
  <c r="AL35" i="3" s="1"/>
  <c r="S37" i="2"/>
  <c r="AL37" i="3" s="1"/>
  <c r="T7" i="1"/>
  <c r="T11" i="1"/>
  <c r="T15" i="1"/>
  <c r="T19" i="1"/>
  <c r="T23" i="1"/>
  <c r="T37" i="1"/>
  <c r="AM14" i="3" l="1"/>
  <c r="AM21" i="3"/>
  <c r="AM19" i="3"/>
  <c r="AM13" i="3"/>
  <c r="AM15" i="3"/>
  <c r="AM37" i="3"/>
  <c r="AM16" i="3"/>
  <c r="AK35" i="3"/>
  <c r="AM22" i="3"/>
  <c r="AM8" i="3"/>
  <c r="AM25" i="3"/>
  <c r="AM24" i="3"/>
  <c r="AM23" i="3"/>
  <c r="AM10" i="3"/>
  <c r="AK36" i="3"/>
  <c r="AM7" i="3"/>
  <c r="S35" i="1"/>
  <c r="O35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M35" i="3" l="1"/>
  <c r="T36" i="1"/>
  <c r="S36" i="1"/>
  <c r="C35" i="2"/>
  <c r="S36" i="2" s="1"/>
  <c r="O36" i="1"/>
  <c r="AM36" i="3" l="1"/>
  <c r="S35" i="2"/>
  <c r="T4" i="1" l="1"/>
  <c r="T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O36" authorId="0" shapeId="0" xr:uid="{3F602A84-7EF6-4122-ACE6-24B0EBC63F88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rovnaké,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36" authorId="0" shapeId="0" xr:uid="{904CC15C-CA5C-4F2E-8AC5-4C619050F466}">
      <text>
        <r>
          <rPr>
            <b/>
            <sz val="9"/>
            <color indexed="81"/>
            <rFont val="Segoe UI"/>
            <family val="2"/>
            <charset val="238"/>
          </rPr>
          <t xml:space="preserve">kontrolné číslo - má byť rovnaké, ako v bunke nad tým (ak nie je, tak je niekde chyba)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T36" authorId="0" shapeId="0" xr:uid="{CB7AB779-C14A-4B9B-A252-E83C09DF55F9}">
      <text>
        <r>
          <rPr>
            <b/>
            <sz val="9"/>
            <color indexed="81"/>
            <rFont val="Segoe UI"/>
            <family val="2"/>
            <charset val="238"/>
          </rPr>
          <t xml:space="preserve">kontrolné číslo - má byť rovnaké, ako v bunke nad tým (ak nie je, tak je niekde chyba)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D36" authorId="0" shapeId="0" xr:uid="{8A2A24E9-D366-4271-94B6-B342AFCB43BD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O36" authorId="0" shapeId="0" xr:uid="{A4106295-FB85-414A-A8EE-6C230E921740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S36" authorId="0" shapeId="0" xr:uid="{767E552A-C26B-446D-9460-42A78E39407A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Renata1</author>
  </authors>
  <commentList>
    <comment ref="D36" authorId="0" shapeId="0" xr:uid="{F63E4F56-1E09-4AEB-80D0-EE879791DFBB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P36" authorId="0" shapeId="0" xr:uid="{1CF55CF9-CEA1-4CED-AAEF-CAAA7C0A1821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F36" authorId="0" shapeId="0" xr:uid="{C094DD45-ED01-4F2A-9543-0D825F23C16F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K36" authorId="0" shapeId="0" xr:uid="{589A3625-18A7-4885-9340-F1B73BBAF796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M36" authorId="0" shapeId="0" xr:uid="{54F2FE44-C1DE-4CFD-9B4C-23F9304A46C6}">
      <text>
        <r>
          <rPr>
            <b/>
            <sz val="9"/>
            <color indexed="81"/>
            <rFont val="Segoe UI"/>
            <family val="2"/>
            <charset val="238"/>
          </rPr>
          <t>kontrolné číslo - má byť rovné ako v bunke nad tým (ak nie je, tak je niekde chyba)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<sst xmlns="http://schemas.openxmlformats.org/spreadsheetml/2006/main" count="184" uniqueCount="115">
  <si>
    <t>CZ</t>
  </si>
  <si>
    <t xml:space="preserve">z toho </t>
  </si>
  <si>
    <t>z toho:</t>
  </si>
  <si>
    <t>P.č.</t>
  </si>
  <si>
    <t>Dlhodobý hmotný majetok (r.20)</t>
  </si>
  <si>
    <t>SPOLU</t>
  </si>
  <si>
    <t>Dlhodobý finanačný majetok (r.21)</t>
  </si>
  <si>
    <t>Pohľadávky (r.23)</t>
  </si>
  <si>
    <t>Pôžičky (r.24)</t>
  </si>
  <si>
    <t>Zásoby (r.25)</t>
  </si>
  <si>
    <t>Peniaze (hotovosť) (r.26)</t>
  </si>
  <si>
    <t>Ceniny (r.27)</t>
  </si>
  <si>
    <t>Bankové účty    (r.28)</t>
  </si>
  <si>
    <t>Majetok celkom (r.31)</t>
  </si>
  <si>
    <t>Záväzky (r.32)</t>
  </si>
  <si>
    <t>Sociálny fond     (r.33)</t>
  </si>
  <si>
    <t>Úvery, pôžičky   (r.34)</t>
  </si>
  <si>
    <t>Záväzky celkom (r.35)</t>
  </si>
  <si>
    <t>z toho</t>
  </si>
  <si>
    <t>Príjmy z majetku (r.01)</t>
  </si>
  <si>
    <t>Dary a príspevky (r.02)</t>
  </si>
  <si>
    <t>z darov   (r.2a)</t>
  </si>
  <si>
    <t>z ofier     (r.2b)</t>
  </si>
  <si>
    <t>z cirk. príspevku (r.2c)</t>
  </si>
  <si>
    <t>z iných COJ (r.2d)</t>
  </si>
  <si>
    <t>ostatné   (r.2e)</t>
  </si>
  <si>
    <t>Príjmy z dedičstva (r.03)</t>
  </si>
  <si>
    <t>Príjmy z organ. akcií (r.04)</t>
  </si>
  <si>
    <t>Príjmy z dotácií  (r.05)</t>
  </si>
  <si>
    <t>Príjmy z predaja majetku (r.06)</t>
  </si>
  <si>
    <t>Príjmy z poskyt. služieb (r.07)</t>
  </si>
  <si>
    <t>Ostatné príjmy spolu     (r.08)</t>
  </si>
  <si>
    <t>úroky     (r.8a)</t>
  </si>
  <si>
    <t>pôžičky   (r.8b)</t>
  </si>
  <si>
    <t>ostatné (r.8c)</t>
  </si>
  <si>
    <t>Príjmy celkom (r.9)</t>
  </si>
  <si>
    <t xml:space="preserve">z toho: </t>
  </si>
  <si>
    <t>Zásoby (r.10)</t>
  </si>
  <si>
    <t>Služby spolu     (r.11)</t>
  </si>
  <si>
    <t>opravy (r.11a)</t>
  </si>
  <si>
    <t>obstaranie majetku (r.11b)</t>
  </si>
  <si>
    <t>cestovné (r.11c)</t>
  </si>
  <si>
    <t>telefón   (r.11e)</t>
  </si>
  <si>
    <t>stočné  (r.11f)</t>
  </si>
  <si>
    <t>revízie   (r.11g)</t>
  </si>
  <si>
    <t>poistky  (r.11h)</t>
  </si>
  <si>
    <t>ostatné   (r.11i)</t>
  </si>
  <si>
    <t>Mzdy   (r.12)</t>
  </si>
  <si>
    <t>Poistné fondy         (r. 13)</t>
  </si>
  <si>
    <t>časopisy  (r.14a)</t>
  </si>
  <si>
    <t>ceniny  (r.14b)</t>
  </si>
  <si>
    <t>kancel. potreby (r.14c)</t>
  </si>
  <si>
    <t>čistiace potreby (r.14d)</t>
  </si>
  <si>
    <t>PHM   (r.14e)</t>
  </si>
  <si>
    <t>ostatné    (r.14f)</t>
  </si>
  <si>
    <t>vodné   (r.14g)</t>
  </si>
  <si>
    <t>elektrická energia (r.14h)</t>
  </si>
  <si>
    <t>plyn/uhlie (r.14i)</t>
  </si>
  <si>
    <t>daň z príjmu  (r.14j)</t>
  </si>
  <si>
    <t>daň z nehnuteľ. (r.14k)</t>
  </si>
  <si>
    <t>daň zrážková (r.14l)</t>
  </si>
  <si>
    <t>úrok    (r.14m)</t>
  </si>
  <si>
    <t>poplatky  (r.14n)</t>
  </si>
  <si>
    <t>Sociálny fond      (r.15)</t>
  </si>
  <si>
    <t>Ostatné výdavky  (r.16)</t>
  </si>
  <si>
    <t>príspevok vyššej COJ (r.16a)</t>
  </si>
  <si>
    <t>príspevky iným COJ (r.16b)</t>
  </si>
  <si>
    <t>ostatné   (r.16c)</t>
  </si>
  <si>
    <t>pôžičky   (r.16d)</t>
  </si>
  <si>
    <t>Výdavky   (r.17)</t>
  </si>
  <si>
    <t>Príjmy       (r.9)</t>
  </si>
  <si>
    <t>Rozdiel príjmov a výdavkov (r.18)</t>
  </si>
  <si>
    <t>Rozdiel majetku a záväzkov (r.36)</t>
  </si>
  <si>
    <t>Dlhodobý nehm. majetok  (r.19)</t>
  </si>
  <si>
    <t>Umel. diela a kult.pam. (r.22)</t>
  </si>
  <si>
    <t>Priebežné pol.(+/-)      (r. 29)</t>
  </si>
  <si>
    <t>Krát..cenné pap. a ost. KFM (r.30)</t>
  </si>
  <si>
    <t>SPOLU CZ</t>
  </si>
  <si>
    <t xml:space="preserve">Seniorát </t>
  </si>
  <si>
    <t>reprezen.       (r.11d)</t>
  </si>
  <si>
    <t>Prevádzková réžia                (r. 14)</t>
  </si>
  <si>
    <t>Ábelová</t>
  </si>
  <si>
    <t>Budiná</t>
  </si>
  <si>
    <t>Cinobaňa</t>
  </si>
  <si>
    <t>České Brezovo</t>
  </si>
  <si>
    <t>Dobroč</t>
  </si>
  <si>
    <t>Dolná Strehová</t>
  </si>
  <si>
    <t>Dolné Strháre</t>
  </si>
  <si>
    <t>Horná Strehová</t>
  </si>
  <si>
    <t>Horný Tisovník</t>
  </si>
  <si>
    <t>Kalinovo</t>
  </si>
  <si>
    <t>Lovinobaňa</t>
  </si>
  <si>
    <t>Ľuboreč</t>
  </si>
  <si>
    <t>Lučenec</t>
  </si>
  <si>
    <t>Malá Čalomija</t>
  </si>
  <si>
    <t>Malé Zlievce</t>
  </si>
  <si>
    <t>Málinec</t>
  </si>
  <si>
    <t>Mašková</t>
  </si>
  <si>
    <t>Ozdín</t>
  </si>
  <si>
    <t>Polichno</t>
  </si>
  <si>
    <t>Poltár</t>
  </si>
  <si>
    <t>Pondelok-Hrnč.V.</t>
  </si>
  <si>
    <t>Pôtor</t>
  </si>
  <si>
    <t>Príbelce</t>
  </si>
  <si>
    <t>Senné</t>
  </si>
  <si>
    <t>Stredné Plachtince</t>
  </si>
  <si>
    <t>Tomášovce</t>
  </si>
  <si>
    <t>Turíčky</t>
  </si>
  <si>
    <t>Uhorské</t>
  </si>
  <si>
    <t>Veľký Krtíš</t>
  </si>
  <si>
    <t>Veľký Lom</t>
  </si>
  <si>
    <t>Závada</t>
  </si>
  <si>
    <t>Novohradský seniorát - výdavky - rok 2025</t>
  </si>
  <si>
    <t>Novohradský  seniorát - príjmy - rok 2025</t>
  </si>
  <si>
    <t>Novohradský  seniorát - majetok -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</si>
</sst>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FF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 applyFill="0" applyProtection="0"/>
  </cellStyleXfs>
  <cellXfs count="105">
    <xf numFmtId="0" fontId="0" fillId="0" borderId="0" xfId="0"/>
    <xf numFmtId="0" fontId="4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2" fillId="4" borderId="20" xfId="0" applyFont="1" applyFill="1" applyBorder="1"/>
    <xf numFmtId="0" fontId="9" fillId="4" borderId="21" xfId="0" applyFont="1" applyFill="1" applyBorder="1"/>
    <xf numFmtId="0" fontId="2" fillId="6" borderId="20" xfId="0" applyFont="1" applyFill="1" applyBorder="1"/>
    <xf numFmtId="0" fontId="9" fillId="6" borderId="21" xfId="0" applyFont="1" applyFill="1" applyBorder="1"/>
    <xf numFmtId="0" fontId="2" fillId="5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6" fillId="0" borderId="0" xfId="0" applyNumberFormat="1" applyFont="1"/>
    <xf numFmtId="0" fontId="6" fillId="0" borderId="0" xfId="0" applyFont="1"/>
    <xf numFmtId="164" fontId="3" fillId="0" borderId="4" xfId="0" applyNumberFormat="1" applyFont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2" fillId="7" borderId="20" xfId="0" applyFont="1" applyFill="1" applyBorder="1"/>
    <xf numFmtId="0" fontId="9" fillId="7" borderId="21" xfId="0" applyFont="1" applyFill="1" applyBorder="1"/>
    <xf numFmtId="164" fontId="2" fillId="7" borderId="21" xfId="0" applyNumberFormat="1" applyFont="1" applyFill="1" applyBorder="1" applyAlignment="1">
      <alignment horizontal="right"/>
    </xf>
    <xf numFmtId="164" fontId="2" fillId="7" borderId="21" xfId="1" applyNumberFormat="1" applyFont="1" applyFill="1" applyBorder="1" applyAlignment="1">
      <alignment horizontal="right"/>
    </xf>
    <xf numFmtId="164" fontId="2" fillId="7" borderId="22" xfId="0" applyNumberFormat="1" applyFont="1" applyFill="1" applyBorder="1" applyAlignment="1">
      <alignment horizontal="right"/>
    </xf>
    <xf numFmtId="0" fontId="2" fillId="7" borderId="14" xfId="0" applyFont="1" applyFill="1" applyBorder="1"/>
    <xf numFmtId="0" fontId="2" fillId="7" borderId="11" xfId="0" applyFont="1" applyFill="1" applyBorder="1" applyAlignment="1">
      <alignment horizontal="left"/>
    </xf>
    <xf numFmtId="164" fontId="2" fillId="7" borderId="1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164" fontId="6" fillId="0" borderId="24" xfId="0" applyNumberFormat="1" applyFont="1" applyBorder="1" applyAlignment="1">
      <alignment horizontal="right"/>
    </xf>
    <xf numFmtId="164" fontId="2" fillId="7" borderId="21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Border="1" applyAlignment="1">
      <alignment horizontal="right" wrapText="1"/>
    </xf>
    <xf numFmtId="164" fontId="2" fillId="3" borderId="13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6" fillId="0" borderId="25" xfId="0" applyNumberFormat="1" applyFont="1" applyBorder="1" applyAlignment="1">
      <alignment horizontal="right" wrapText="1"/>
    </xf>
    <xf numFmtId="164" fontId="5" fillId="0" borderId="26" xfId="0" applyNumberFormat="1" applyFont="1" applyBorder="1" applyAlignment="1">
      <alignment horizontal="right"/>
    </xf>
    <xf numFmtId="164" fontId="2" fillId="4" borderId="21" xfId="0" applyNumberFormat="1" applyFont="1" applyFill="1" applyBorder="1" applyAlignment="1">
      <alignment horizontal="right" wrapText="1"/>
    </xf>
    <xf numFmtId="164" fontId="2" fillId="4" borderId="22" xfId="0" applyNumberFormat="1" applyFont="1" applyFill="1" applyBorder="1" applyAlignment="1">
      <alignment horizontal="right"/>
    </xf>
    <xf numFmtId="164" fontId="2" fillId="4" borderId="21" xfId="0" applyNumberFormat="1" applyFont="1" applyFill="1" applyBorder="1" applyAlignment="1" applyProtection="1">
      <alignment horizontal="right"/>
      <protection locked="0"/>
    </xf>
    <xf numFmtId="0" fontId="3" fillId="3" borderId="20" xfId="0" applyFont="1" applyFill="1" applyBorder="1"/>
    <xf numFmtId="0" fontId="2" fillId="3" borderId="21" xfId="0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right"/>
    </xf>
    <xf numFmtId="164" fontId="2" fillId="3" borderId="22" xfId="0" applyNumberFormat="1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right"/>
    </xf>
    <xf numFmtId="164" fontId="3" fillId="8" borderId="3" xfId="0" applyNumberFormat="1" applyFont="1" applyFill="1" applyBorder="1" applyAlignment="1">
      <alignment horizontal="right"/>
    </xf>
    <xf numFmtId="0" fontId="5" fillId="5" borderId="28" xfId="0" applyFont="1" applyFill="1" applyBorder="1"/>
    <xf numFmtId="0" fontId="5" fillId="5" borderId="20" xfId="0" applyFont="1" applyFill="1" applyBorder="1" applyAlignment="1">
      <alignment horizontal="center"/>
    </xf>
    <xf numFmtId="164" fontId="5" fillId="5" borderId="21" xfId="0" applyNumberFormat="1" applyFont="1" applyFill="1" applyBorder="1" applyAlignment="1">
      <alignment horizontal="right"/>
    </xf>
    <xf numFmtId="164" fontId="6" fillId="0" borderId="27" xfId="0" applyNumberFormat="1" applyFont="1" applyBorder="1" applyAlignment="1">
      <alignment horizontal="right"/>
    </xf>
    <xf numFmtId="164" fontId="2" fillId="6" borderId="21" xfId="0" applyNumberFormat="1" applyFont="1" applyFill="1" applyBorder="1" applyAlignment="1" applyProtection="1">
      <alignment horizontal="right"/>
      <protection locked="0"/>
    </xf>
    <xf numFmtId="164" fontId="2" fillId="6" borderId="21" xfId="0" applyNumberFormat="1" applyFont="1" applyFill="1" applyBorder="1" applyAlignment="1">
      <alignment horizontal="right"/>
    </xf>
    <xf numFmtId="164" fontId="2" fillId="6" borderId="22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2" fillId="8" borderId="13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right"/>
    </xf>
    <xf numFmtId="164" fontId="2" fillId="8" borderId="2" xfId="0" applyNumberFormat="1" applyFont="1" applyFill="1" applyBorder="1" applyAlignment="1">
      <alignment horizontal="right"/>
    </xf>
    <xf numFmtId="0" fontId="3" fillId="0" borderId="8" xfId="0" applyFont="1" applyBorder="1"/>
    <xf numFmtId="0" fontId="3" fillId="0" borderId="3" xfId="0" applyFont="1" applyBorder="1"/>
    <xf numFmtId="0" fontId="14" fillId="0" borderId="0" xfId="0" applyFont="1"/>
    <xf numFmtId="4" fontId="15" fillId="0" borderId="29" xfId="0" applyNumberFormat="1" applyFont="1" applyBorder="1" applyAlignment="1" applyProtection="1">
      <alignment horizontal="right" indent="1"/>
      <protection locked="0"/>
    </xf>
    <xf numFmtId="4" fontId="16" fillId="0" borderId="30" xfId="0" applyNumberFormat="1" applyFont="1" applyBorder="1" applyAlignment="1" applyProtection="1">
      <alignment horizontal="right" indent="1"/>
      <protection locked="0"/>
    </xf>
    <xf numFmtId="4" fontId="15" fillId="0" borderId="30" xfId="0" applyNumberFormat="1" applyFont="1" applyBorder="1" applyAlignment="1" applyProtection="1">
      <alignment horizontal="right" indent="1"/>
      <protection locked="0"/>
    </xf>
    <xf numFmtId="4" fontId="16" fillId="0" borderId="31" xfId="0" applyNumberFormat="1" applyFont="1" applyBorder="1" applyAlignment="1" applyProtection="1">
      <alignment horizontal="right" indent="1"/>
      <protection locked="0"/>
    </xf>
    <xf numFmtId="4" fontId="15" fillId="0" borderId="31" xfId="0" applyNumberFormat="1" applyFont="1" applyBorder="1" applyAlignment="1" applyProtection="1">
      <alignment horizontal="right" indent="1"/>
      <protection locked="0"/>
    </xf>
    <xf numFmtId="4" fontId="15" fillId="0" borderId="30" xfId="0" applyNumberFormat="1" applyFont="1" applyBorder="1" applyAlignment="1" applyProtection="1">
      <alignment horizontal="right" indent="1"/>
      <protection hidden="1"/>
    </xf>
    <xf numFmtId="164" fontId="2" fillId="0" borderId="4" xfId="1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4" fontId="17" fillId="0" borderId="30" xfId="0" applyNumberFormat="1" applyFont="1" applyBorder="1" applyAlignment="1" applyProtection="1">
      <alignment horizontal="right" indent="1"/>
      <protection locked="0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 wrapText="1" shrinkToFit="1"/>
    </xf>
    <xf numFmtId="49" fontId="5" fillId="2" borderId="11" xfId="1" applyNumberFormat="1" applyFont="1" applyFill="1" applyBorder="1" applyAlignment="1">
      <alignment horizontal="center" vertical="center" wrapText="1" shrinkToFit="1"/>
    </xf>
    <xf numFmtId="0" fontId="5" fillId="2" borderId="8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</cellXfs>
  <cellStyles count="3">
    <cellStyle name="Normálna" xfId="0" builtinId="0"/>
    <cellStyle name="Normálna 2" xfId="2" xr:uid="{20C8D566-ED87-4018-9D75-1108A53E6F41}"/>
    <cellStyle name="normálne_Hárok1" xfId="1" xr:uid="{00000000-0005-0000-0000-000001000000}"/>
  </cellStyles>
  <dxfs count="0"/>
  <tableStyles count="1" defaultTableStyle="TableStyleMedium2" defaultPivotStyle="PivotStyleLight16">
    <tableStyle name="Invisible" pivot="0" table="0" count="0" xr9:uid="{C873BCDA-68D5-4134-8E14-1B888859BF87}"/>
  </tableStyles>
  <colors>
    <mruColors>
      <color rgb="FFFFFFEB"/>
      <color rgb="FF663300"/>
      <color rgb="FFCC3300"/>
      <color rgb="FF33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zoomScale="80" zoomScaleNormal="80" workbookViewId="0">
      <pane ySplit="3" topLeftCell="A22" activePane="bottomLeft" state="frozen"/>
      <selection pane="bottomLeft" activeCell="T37" sqref="T37"/>
    </sheetView>
  </sheetViews>
  <sheetFormatPr defaultColWidth="8.7109375" defaultRowHeight="15" x14ac:dyDescent="0.25"/>
  <cols>
    <col min="1" max="1" width="4.140625" style="1" customWidth="1"/>
    <col min="2" max="2" width="16.85546875" style="1" customWidth="1"/>
    <col min="3" max="3" width="6.5703125" style="1" customWidth="1"/>
    <col min="4" max="4" width="15.42578125" style="1" customWidth="1"/>
    <col min="5" max="5" width="7.28515625" style="1" customWidth="1"/>
    <col min="6" max="6" width="14.85546875" style="1" customWidth="1"/>
    <col min="7" max="7" width="13.140625" style="1" customWidth="1"/>
    <col min="8" max="8" width="7.7109375" style="1" customWidth="1"/>
    <col min="9" max="9" width="5.5703125" style="1" customWidth="1"/>
    <col min="10" max="10" width="11.140625" style="1" customWidth="1"/>
    <col min="11" max="11" width="6.7109375" style="1" customWidth="1"/>
    <col min="12" max="12" width="11.42578125" style="1" customWidth="1"/>
    <col min="13" max="13" width="8.140625" style="1" customWidth="1"/>
    <col min="14" max="14" width="6.85546875" style="1" customWidth="1"/>
    <col min="15" max="15" width="11.140625" style="1" customWidth="1"/>
    <col min="16" max="16" width="7.85546875" style="1" customWidth="1"/>
    <col min="17" max="17" width="6.42578125" style="1" customWidth="1"/>
    <col min="18" max="18" width="9.140625" style="1" customWidth="1"/>
    <col min="19" max="19" width="7.85546875" style="1" customWidth="1"/>
    <col min="20" max="20" width="13" style="4" customWidth="1"/>
    <col min="21" max="16384" width="8.7109375" style="1"/>
  </cols>
  <sheetData>
    <row r="1" spans="1:20" ht="16.5" thickBot="1" x14ac:dyDescent="0.3">
      <c r="B1" s="13" t="s">
        <v>114</v>
      </c>
      <c r="C1" s="14"/>
      <c r="D1" s="14"/>
      <c r="E1" s="14"/>
      <c r="F1" s="14"/>
      <c r="G1" s="14"/>
    </row>
    <row r="2" spans="1:20" ht="23.25" customHeight="1" x14ac:dyDescent="0.25">
      <c r="A2" s="88" t="s">
        <v>3</v>
      </c>
      <c r="B2" s="81" t="s">
        <v>0</v>
      </c>
      <c r="C2" s="90" t="s">
        <v>73</v>
      </c>
      <c r="D2" s="92" t="s">
        <v>4</v>
      </c>
      <c r="E2" s="92" t="s">
        <v>6</v>
      </c>
      <c r="F2" s="86" t="s">
        <v>74</v>
      </c>
      <c r="G2" s="83" t="s">
        <v>7</v>
      </c>
      <c r="H2" s="83" t="s">
        <v>8</v>
      </c>
      <c r="I2" s="83" t="s">
        <v>9</v>
      </c>
      <c r="J2" s="83" t="s">
        <v>10</v>
      </c>
      <c r="K2" s="83" t="s">
        <v>11</v>
      </c>
      <c r="L2" s="83" t="s">
        <v>12</v>
      </c>
      <c r="M2" s="83" t="s">
        <v>75</v>
      </c>
      <c r="N2" s="83" t="s">
        <v>76</v>
      </c>
      <c r="O2" s="83" t="s">
        <v>13</v>
      </c>
      <c r="P2" s="83" t="s">
        <v>14</v>
      </c>
      <c r="Q2" s="83" t="s">
        <v>15</v>
      </c>
      <c r="R2" s="83" t="s">
        <v>16</v>
      </c>
      <c r="S2" s="83" t="s">
        <v>17</v>
      </c>
      <c r="T2" s="79" t="s">
        <v>72</v>
      </c>
    </row>
    <row r="3" spans="1:20" ht="35.450000000000003" customHeight="1" thickBot="1" x14ac:dyDescent="0.3">
      <c r="A3" s="89"/>
      <c r="B3" s="82"/>
      <c r="C3" s="91"/>
      <c r="D3" s="93"/>
      <c r="E3" s="94"/>
      <c r="F3" s="87"/>
      <c r="G3" s="85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/>
      <c r="T3" s="80"/>
    </row>
    <row r="4" spans="1:20" ht="20.25" customHeight="1" thickBot="1" x14ac:dyDescent="0.3">
      <c r="A4" s="2">
        <v>1</v>
      </c>
      <c r="B4" s="56" t="s">
        <v>81</v>
      </c>
      <c r="C4" s="59">
        <v>0</v>
      </c>
      <c r="D4" s="64">
        <v>0</v>
      </c>
      <c r="E4" s="60">
        <v>0</v>
      </c>
      <c r="F4" s="61">
        <v>0</v>
      </c>
      <c r="G4" s="64">
        <v>0</v>
      </c>
      <c r="H4" s="61">
        <v>0</v>
      </c>
      <c r="I4" s="61">
        <v>0</v>
      </c>
      <c r="J4" s="61">
        <v>4914</v>
      </c>
      <c r="K4" s="61">
        <v>0</v>
      </c>
      <c r="L4" s="61">
        <v>6174</v>
      </c>
      <c r="M4" s="61">
        <v>0</v>
      </c>
      <c r="N4" s="61">
        <v>0</v>
      </c>
      <c r="O4" s="65">
        <f>SUM(C4:N4)</f>
        <v>11088</v>
      </c>
      <c r="P4" s="58">
        <v>0</v>
      </c>
      <c r="Q4" s="58">
        <v>0</v>
      </c>
      <c r="R4" s="58">
        <v>0</v>
      </c>
      <c r="S4" s="66">
        <f>SUM(P4:R4)</f>
        <v>0</v>
      </c>
      <c r="T4" s="18">
        <f t="shared" ref="T4:T23" si="0">SUM(O4-S4)</f>
        <v>11088</v>
      </c>
    </row>
    <row r="5" spans="1:20" ht="20.25" customHeight="1" thickBot="1" x14ac:dyDescent="0.3">
      <c r="A5" s="3">
        <v>2</v>
      </c>
      <c r="B5" s="57" t="s">
        <v>82</v>
      </c>
      <c r="C5" s="59">
        <v>0</v>
      </c>
      <c r="D5" s="64">
        <v>0</v>
      </c>
      <c r="E5" s="60">
        <v>0</v>
      </c>
      <c r="F5" s="61">
        <v>0</v>
      </c>
      <c r="G5" s="64">
        <v>0</v>
      </c>
      <c r="H5" s="61">
        <v>0</v>
      </c>
      <c r="I5" s="61">
        <v>0</v>
      </c>
      <c r="J5" s="61">
        <v>3051</v>
      </c>
      <c r="K5" s="61">
        <v>0</v>
      </c>
      <c r="L5" s="61">
        <v>27332</v>
      </c>
      <c r="M5" s="61">
        <v>0</v>
      </c>
      <c r="N5" s="61">
        <v>0</v>
      </c>
      <c r="O5" s="65">
        <f t="shared" ref="O5:O23" si="1">SUM(C5:N5)</f>
        <v>30383</v>
      </c>
      <c r="P5" s="58">
        <v>0</v>
      </c>
      <c r="Q5" s="58">
        <v>0</v>
      </c>
      <c r="R5" s="58">
        <v>0</v>
      </c>
      <c r="S5" s="66">
        <f t="shared" ref="S5:S23" si="2">SUM(P5:R5)</f>
        <v>0</v>
      </c>
      <c r="T5" s="18">
        <f t="shared" si="0"/>
        <v>30383</v>
      </c>
    </row>
    <row r="6" spans="1:20" ht="20.25" customHeight="1" thickBot="1" x14ac:dyDescent="0.3">
      <c r="A6" s="3">
        <v>3</v>
      </c>
      <c r="B6" s="57" t="s">
        <v>83</v>
      </c>
      <c r="C6" s="59">
        <v>0</v>
      </c>
      <c r="D6" s="64">
        <v>0</v>
      </c>
      <c r="E6" s="60">
        <v>0</v>
      </c>
      <c r="F6" s="61">
        <v>0</v>
      </c>
      <c r="G6" s="64">
        <v>0</v>
      </c>
      <c r="H6" s="61">
        <v>0</v>
      </c>
      <c r="I6" s="61">
        <v>0</v>
      </c>
      <c r="J6" s="61">
        <v>1208</v>
      </c>
      <c r="K6" s="61">
        <v>0</v>
      </c>
      <c r="L6" s="61">
        <v>2451</v>
      </c>
      <c r="M6" s="61">
        <v>0</v>
      </c>
      <c r="N6" s="61">
        <v>0</v>
      </c>
      <c r="O6" s="65">
        <f t="shared" si="1"/>
        <v>3659</v>
      </c>
      <c r="P6" s="58">
        <v>0</v>
      </c>
      <c r="Q6" s="58">
        <v>0</v>
      </c>
      <c r="R6" s="58">
        <v>0</v>
      </c>
      <c r="S6" s="66">
        <f t="shared" si="2"/>
        <v>0</v>
      </c>
      <c r="T6" s="18">
        <f t="shared" si="0"/>
        <v>3659</v>
      </c>
    </row>
    <row r="7" spans="1:20" ht="20.25" customHeight="1" thickBot="1" x14ac:dyDescent="0.3">
      <c r="A7" s="3">
        <v>4</v>
      </c>
      <c r="B7" s="57" t="s">
        <v>84</v>
      </c>
      <c r="C7" s="59">
        <v>0</v>
      </c>
      <c r="D7" s="64">
        <v>0</v>
      </c>
      <c r="E7" s="60">
        <v>0</v>
      </c>
      <c r="F7" s="61">
        <v>0</v>
      </c>
      <c r="G7" s="64">
        <v>0</v>
      </c>
      <c r="H7" s="61">
        <v>0</v>
      </c>
      <c r="I7" s="61">
        <v>0</v>
      </c>
      <c r="J7" s="61">
        <v>875</v>
      </c>
      <c r="K7" s="61">
        <v>0</v>
      </c>
      <c r="L7" s="61">
        <v>4172</v>
      </c>
      <c r="M7" s="61">
        <v>0</v>
      </c>
      <c r="N7" s="61">
        <v>0</v>
      </c>
      <c r="O7" s="65">
        <f t="shared" si="1"/>
        <v>5047</v>
      </c>
      <c r="P7" s="58">
        <v>0</v>
      </c>
      <c r="Q7" s="58">
        <v>0</v>
      </c>
      <c r="R7" s="58">
        <v>0</v>
      </c>
      <c r="S7" s="66">
        <f t="shared" si="2"/>
        <v>0</v>
      </c>
      <c r="T7" s="18">
        <f t="shared" si="0"/>
        <v>5047</v>
      </c>
    </row>
    <row r="8" spans="1:20" ht="20.25" customHeight="1" thickBot="1" x14ac:dyDescent="0.3">
      <c r="A8" s="3">
        <v>5</v>
      </c>
      <c r="B8" s="57" t="s">
        <v>85</v>
      </c>
      <c r="C8" s="59">
        <v>0</v>
      </c>
      <c r="D8" s="60">
        <v>8156433</v>
      </c>
      <c r="E8" s="60">
        <v>0</v>
      </c>
      <c r="F8" s="61">
        <v>0</v>
      </c>
      <c r="G8" s="64">
        <v>0</v>
      </c>
      <c r="H8" s="61">
        <v>0</v>
      </c>
      <c r="I8" s="61">
        <v>0</v>
      </c>
      <c r="J8" s="61">
        <v>1812</v>
      </c>
      <c r="K8" s="61">
        <v>0</v>
      </c>
      <c r="L8" s="61">
        <v>30353</v>
      </c>
      <c r="M8" s="61">
        <v>0</v>
      </c>
      <c r="N8" s="61">
        <v>0</v>
      </c>
      <c r="O8" s="65">
        <f t="shared" si="1"/>
        <v>8188598</v>
      </c>
      <c r="P8" s="58">
        <v>0</v>
      </c>
      <c r="Q8" s="58">
        <v>0</v>
      </c>
      <c r="R8" s="58">
        <v>0</v>
      </c>
      <c r="S8" s="66">
        <f t="shared" si="2"/>
        <v>0</v>
      </c>
      <c r="T8" s="18">
        <f t="shared" si="0"/>
        <v>8188598</v>
      </c>
    </row>
    <row r="9" spans="1:20" ht="20.25" customHeight="1" thickBot="1" x14ac:dyDescent="0.3">
      <c r="A9" s="3">
        <v>6</v>
      </c>
      <c r="B9" s="57" t="s">
        <v>86</v>
      </c>
      <c r="C9" s="59">
        <v>0</v>
      </c>
      <c r="D9" s="64">
        <v>0</v>
      </c>
      <c r="E9" s="60">
        <v>0</v>
      </c>
      <c r="F9" s="61">
        <v>0</v>
      </c>
      <c r="G9" s="64">
        <v>0</v>
      </c>
      <c r="H9" s="61">
        <v>0</v>
      </c>
      <c r="I9" s="61">
        <v>0</v>
      </c>
      <c r="J9" s="61">
        <v>2950</v>
      </c>
      <c r="K9" s="61">
        <v>0</v>
      </c>
      <c r="L9" s="61">
        <v>23441</v>
      </c>
      <c r="M9" s="61">
        <v>0</v>
      </c>
      <c r="N9" s="61">
        <v>0</v>
      </c>
      <c r="O9" s="65">
        <f t="shared" si="1"/>
        <v>26391</v>
      </c>
      <c r="P9" s="58">
        <v>0</v>
      </c>
      <c r="Q9" s="58">
        <v>0</v>
      </c>
      <c r="R9" s="58">
        <v>0</v>
      </c>
      <c r="S9" s="66">
        <f t="shared" si="2"/>
        <v>0</v>
      </c>
      <c r="T9" s="18">
        <f t="shared" si="0"/>
        <v>26391</v>
      </c>
    </row>
    <row r="10" spans="1:20" ht="20.25" customHeight="1" thickBot="1" x14ac:dyDescent="0.3">
      <c r="A10" s="3">
        <v>7</v>
      </c>
      <c r="B10" s="57" t="s">
        <v>87</v>
      </c>
      <c r="C10" s="59">
        <v>0</v>
      </c>
      <c r="D10" s="64">
        <v>0</v>
      </c>
      <c r="E10" s="60">
        <v>0</v>
      </c>
      <c r="F10" s="61">
        <v>0</v>
      </c>
      <c r="G10" s="64">
        <v>0</v>
      </c>
      <c r="H10" s="61">
        <v>0</v>
      </c>
      <c r="I10" s="61">
        <v>0</v>
      </c>
      <c r="J10" s="61">
        <v>4324</v>
      </c>
      <c r="K10" s="61">
        <v>0</v>
      </c>
      <c r="L10" s="61">
        <v>1203</v>
      </c>
      <c r="M10" s="61">
        <v>0</v>
      </c>
      <c r="N10" s="61">
        <v>0</v>
      </c>
      <c r="O10" s="65">
        <f t="shared" si="1"/>
        <v>5527</v>
      </c>
      <c r="P10" s="58">
        <v>0</v>
      </c>
      <c r="Q10" s="58">
        <v>0</v>
      </c>
      <c r="R10" s="58">
        <v>0</v>
      </c>
      <c r="S10" s="66">
        <f t="shared" si="2"/>
        <v>0</v>
      </c>
      <c r="T10" s="18">
        <f t="shared" si="0"/>
        <v>5527</v>
      </c>
    </row>
    <row r="11" spans="1:20" ht="20.25" customHeight="1" thickBot="1" x14ac:dyDescent="0.3">
      <c r="A11" s="3">
        <v>8</v>
      </c>
      <c r="B11" s="57" t="s">
        <v>88</v>
      </c>
      <c r="C11" s="59">
        <v>0</v>
      </c>
      <c r="D11" s="64">
        <v>0</v>
      </c>
      <c r="E11" s="60">
        <v>0</v>
      </c>
      <c r="F11" s="61">
        <v>0</v>
      </c>
      <c r="G11" s="64">
        <v>0</v>
      </c>
      <c r="H11" s="61">
        <v>0</v>
      </c>
      <c r="I11" s="61">
        <v>0</v>
      </c>
      <c r="J11" s="61">
        <v>1034</v>
      </c>
      <c r="K11" s="61">
        <v>0</v>
      </c>
      <c r="L11" s="61">
        <v>1806</v>
      </c>
      <c r="M11" s="61">
        <v>0</v>
      </c>
      <c r="N11" s="61">
        <v>0</v>
      </c>
      <c r="O11" s="65">
        <f t="shared" si="1"/>
        <v>2840</v>
      </c>
      <c r="P11" s="58">
        <v>0</v>
      </c>
      <c r="Q11" s="58">
        <v>0</v>
      </c>
      <c r="R11" s="58">
        <v>0</v>
      </c>
      <c r="S11" s="66">
        <f t="shared" si="2"/>
        <v>0</v>
      </c>
      <c r="T11" s="18">
        <f t="shared" si="0"/>
        <v>2840</v>
      </c>
    </row>
    <row r="12" spans="1:20" ht="20.25" customHeight="1" thickBot="1" x14ac:dyDescent="0.3">
      <c r="A12" s="3">
        <v>9</v>
      </c>
      <c r="B12" s="57" t="s">
        <v>89</v>
      </c>
      <c r="C12" s="59">
        <v>0</v>
      </c>
      <c r="D12" s="64">
        <v>0</v>
      </c>
      <c r="E12" s="60">
        <v>0</v>
      </c>
      <c r="F12" s="61">
        <v>0</v>
      </c>
      <c r="G12" s="64">
        <v>0</v>
      </c>
      <c r="H12" s="61">
        <v>0</v>
      </c>
      <c r="I12" s="61">
        <v>0</v>
      </c>
      <c r="J12" s="61">
        <v>1416</v>
      </c>
      <c r="K12" s="61">
        <v>0</v>
      </c>
      <c r="L12" s="61">
        <v>4025</v>
      </c>
      <c r="M12" s="61">
        <v>0</v>
      </c>
      <c r="N12" s="61">
        <v>0</v>
      </c>
      <c r="O12" s="65">
        <f t="shared" si="1"/>
        <v>5441</v>
      </c>
      <c r="P12" s="58">
        <v>0</v>
      </c>
      <c r="Q12" s="58">
        <v>0</v>
      </c>
      <c r="R12" s="58">
        <v>0</v>
      </c>
      <c r="S12" s="66">
        <f t="shared" si="2"/>
        <v>0</v>
      </c>
      <c r="T12" s="18">
        <f t="shared" si="0"/>
        <v>5441</v>
      </c>
    </row>
    <row r="13" spans="1:20" ht="20.25" customHeight="1" thickBot="1" x14ac:dyDescent="0.3">
      <c r="A13" s="3">
        <v>10</v>
      </c>
      <c r="B13" s="57" t="s">
        <v>90</v>
      </c>
      <c r="C13" s="59">
        <v>0</v>
      </c>
      <c r="D13" s="64">
        <v>0</v>
      </c>
      <c r="E13" s="60">
        <v>0</v>
      </c>
      <c r="F13" s="61">
        <v>0</v>
      </c>
      <c r="G13" s="64">
        <v>0</v>
      </c>
      <c r="H13" s="61">
        <v>0</v>
      </c>
      <c r="I13" s="61">
        <v>0</v>
      </c>
      <c r="J13" s="61">
        <v>3811</v>
      </c>
      <c r="K13" s="61">
        <v>0</v>
      </c>
      <c r="L13" s="61">
        <v>61157</v>
      </c>
      <c r="M13" s="61">
        <v>0</v>
      </c>
      <c r="N13" s="61">
        <v>0</v>
      </c>
      <c r="O13" s="65">
        <f t="shared" si="1"/>
        <v>64968</v>
      </c>
      <c r="P13" s="58">
        <v>0</v>
      </c>
      <c r="Q13" s="58">
        <v>0</v>
      </c>
      <c r="R13" s="58">
        <v>0</v>
      </c>
      <c r="S13" s="66">
        <f t="shared" si="2"/>
        <v>0</v>
      </c>
      <c r="T13" s="18">
        <f t="shared" si="0"/>
        <v>64968</v>
      </c>
    </row>
    <row r="14" spans="1:20" ht="20.25" customHeight="1" thickBot="1" x14ac:dyDescent="0.3">
      <c r="A14" s="3">
        <v>11</v>
      </c>
      <c r="B14" s="57" t="s">
        <v>91</v>
      </c>
      <c r="C14" s="59">
        <v>0</v>
      </c>
      <c r="D14" s="64">
        <v>0</v>
      </c>
      <c r="E14" s="60">
        <v>0</v>
      </c>
      <c r="F14" s="61">
        <v>0</v>
      </c>
      <c r="G14" s="64">
        <v>0</v>
      </c>
      <c r="H14" s="61">
        <v>0</v>
      </c>
      <c r="I14" s="61">
        <v>0</v>
      </c>
      <c r="J14" s="61">
        <v>2267</v>
      </c>
      <c r="K14" s="61">
        <v>0</v>
      </c>
      <c r="L14" s="61">
        <v>17513</v>
      </c>
      <c r="M14" s="61">
        <v>0</v>
      </c>
      <c r="N14" s="61">
        <v>0</v>
      </c>
      <c r="O14" s="65">
        <f t="shared" si="1"/>
        <v>19780</v>
      </c>
      <c r="P14" s="58">
        <v>0</v>
      </c>
      <c r="Q14" s="58">
        <v>0</v>
      </c>
      <c r="R14" s="58">
        <v>0</v>
      </c>
      <c r="S14" s="66">
        <f t="shared" si="2"/>
        <v>0</v>
      </c>
      <c r="T14" s="18">
        <f t="shared" si="0"/>
        <v>19780</v>
      </c>
    </row>
    <row r="15" spans="1:20" ht="20.25" customHeight="1" thickBot="1" x14ac:dyDescent="0.3">
      <c r="A15" s="3">
        <v>12</v>
      </c>
      <c r="B15" s="57" t="s">
        <v>92</v>
      </c>
      <c r="C15" s="59">
        <v>0</v>
      </c>
      <c r="D15" s="64">
        <v>55301</v>
      </c>
      <c r="E15" s="60">
        <v>0</v>
      </c>
      <c r="F15" s="61">
        <v>232357</v>
      </c>
      <c r="G15" s="64">
        <v>0</v>
      </c>
      <c r="H15" s="61">
        <v>0</v>
      </c>
      <c r="I15" s="61">
        <v>0</v>
      </c>
      <c r="J15" s="61">
        <v>1765</v>
      </c>
      <c r="K15" s="61">
        <v>0</v>
      </c>
      <c r="L15" s="61">
        <v>54259</v>
      </c>
      <c r="M15" s="61">
        <v>0</v>
      </c>
      <c r="N15" s="61">
        <v>0</v>
      </c>
      <c r="O15" s="65">
        <f t="shared" si="1"/>
        <v>343682</v>
      </c>
      <c r="P15" s="58">
        <v>0</v>
      </c>
      <c r="Q15" s="58">
        <v>0</v>
      </c>
      <c r="R15" s="58">
        <v>0</v>
      </c>
      <c r="S15" s="66">
        <f t="shared" si="2"/>
        <v>0</v>
      </c>
      <c r="T15" s="18">
        <f t="shared" si="0"/>
        <v>343682</v>
      </c>
    </row>
    <row r="16" spans="1:20" ht="20.25" customHeight="1" thickBot="1" x14ac:dyDescent="0.3">
      <c r="A16" s="3">
        <v>13</v>
      </c>
      <c r="B16" s="57" t="s">
        <v>93</v>
      </c>
      <c r="C16" s="59">
        <v>0</v>
      </c>
      <c r="D16" s="64">
        <v>472855</v>
      </c>
      <c r="E16" s="60">
        <v>0</v>
      </c>
      <c r="F16" s="61">
        <v>0</v>
      </c>
      <c r="G16" s="60">
        <v>5827</v>
      </c>
      <c r="H16" s="61">
        <v>0</v>
      </c>
      <c r="I16" s="61">
        <v>0</v>
      </c>
      <c r="J16" s="61">
        <v>2967</v>
      </c>
      <c r="K16" s="61">
        <v>0</v>
      </c>
      <c r="L16" s="61">
        <v>230708</v>
      </c>
      <c r="M16" s="61">
        <v>0</v>
      </c>
      <c r="N16" s="61">
        <v>0</v>
      </c>
      <c r="O16" s="65">
        <f t="shared" si="1"/>
        <v>712357</v>
      </c>
      <c r="P16" s="58">
        <v>136</v>
      </c>
      <c r="Q16" s="58">
        <v>0</v>
      </c>
      <c r="R16" s="58">
        <v>0</v>
      </c>
      <c r="S16" s="66">
        <f t="shared" si="2"/>
        <v>136</v>
      </c>
      <c r="T16" s="18">
        <f t="shared" si="0"/>
        <v>712221</v>
      </c>
    </row>
    <row r="17" spans="1:20" ht="20.25" customHeight="1" thickBot="1" x14ac:dyDescent="0.3">
      <c r="A17" s="3">
        <v>14</v>
      </c>
      <c r="B17" s="57" t="s">
        <v>94</v>
      </c>
      <c r="C17" s="59">
        <v>0</v>
      </c>
      <c r="D17" s="64">
        <v>0</v>
      </c>
      <c r="E17" s="60">
        <v>0</v>
      </c>
      <c r="F17" s="61">
        <v>0</v>
      </c>
      <c r="G17" s="64">
        <v>0</v>
      </c>
      <c r="H17" s="61">
        <v>0</v>
      </c>
      <c r="I17" s="61">
        <v>0</v>
      </c>
      <c r="J17" s="61">
        <v>3443</v>
      </c>
      <c r="K17" s="61">
        <v>0</v>
      </c>
      <c r="L17" s="61">
        <v>10067</v>
      </c>
      <c r="M17" s="61">
        <v>0</v>
      </c>
      <c r="N17" s="61">
        <v>0</v>
      </c>
      <c r="O17" s="65">
        <f t="shared" si="1"/>
        <v>13510</v>
      </c>
      <c r="P17" s="58">
        <v>0</v>
      </c>
      <c r="Q17" s="58">
        <v>0</v>
      </c>
      <c r="R17" s="58">
        <v>0</v>
      </c>
      <c r="S17" s="66">
        <f t="shared" si="2"/>
        <v>0</v>
      </c>
      <c r="T17" s="18">
        <f t="shared" si="0"/>
        <v>13510</v>
      </c>
    </row>
    <row r="18" spans="1:20" ht="20.25" customHeight="1" thickBot="1" x14ac:dyDescent="0.3">
      <c r="A18" s="3">
        <v>15</v>
      </c>
      <c r="B18" s="57" t="s">
        <v>95</v>
      </c>
      <c r="C18" s="59">
        <v>0</v>
      </c>
      <c r="D18" s="64">
        <v>0</v>
      </c>
      <c r="E18" s="60">
        <v>0</v>
      </c>
      <c r="F18" s="61">
        <v>0</v>
      </c>
      <c r="G18" s="64">
        <v>0</v>
      </c>
      <c r="H18" s="61">
        <v>0</v>
      </c>
      <c r="I18" s="61">
        <v>0</v>
      </c>
      <c r="J18" s="61">
        <v>2596</v>
      </c>
      <c r="K18" s="61">
        <v>0</v>
      </c>
      <c r="L18" s="61">
        <v>3597</v>
      </c>
      <c r="M18" s="61">
        <v>0</v>
      </c>
      <c r="N18" s="61">
        <v>0</v>
      </c>
      <c r="O18" s="65">
        <f t="shared" si="1"/>
        <v>6193</v>
      </c>
      <c r="P18" s="58">
        <v>0</v>
      </c>
      <c r="Q18" s="58">
        <v>0</v>
      </c>
      <c r="R18" s="58">
        <v>0</v>
      </c>
      <c r="S18" s="66">
        <f t="shared" si="2"/>
        <v>0</v>
      </c>
      <c r="T18" s="18">
        <f t="shared" si="0"/>
        <v>6193</v>
      </c>
    </row>
    <row r="19" spans="1:20" ht="20.25" customHeight="1" thickBot="1" x14ac:dyDescent="0.3">
      <c r="A19" s="3">
        <v>16</v>
      </c>
      <c r="B19" s="57" t="s">
        <v>96</v>
      </c>
      <c r="C19" s="59">
        <v>0</v>
      </c>
      <c r="D19" s="64">
        <v>0</v>
      </c>
      <c r="E19" s="60">
        <v>0</v>
      </c>
      <c r="F19" s="61">
        <v>0</v>
      </c>
      <c r="G19" s="64">
        <v>0</v>
      </c>
      <c r="H19" s="61">
        <v>0</v>
      </c>
      <c r="I19" s="61">
        <v>0</v>
      </c>
      <c r="J19" s="61">
        <v>2296</v>
      </c>
      <c r="K19" s="61">
        <v>0</v>
      </c>
      <c r="L19" s="61">
        <v>23260</v>
      </c>
      <c r="M19" s="61">
        <v>0</v>
      </c>
      <c r="N19" s="61">
        <v>0</v>
      </c>
      <c r="O19" s="65">
        <f t="shared" si="1"/>
        <v>25556</v>
      </c>
      <c r="P19" s="58">
        <v>0</v>
      </c>
      <c r="Q19" s="58">
        <v>0</v>
      </c>
      <c r="R19" s="58">
        <v>0</v>
      </c>
      <c r="S19" s="66">
        <f t="shared" si="2"/>
        <v>0</v>
      </c>
      <c r="T19" s="18">
        <f t="shared" si="0"/>
        <v>25556</v>
      </c>
    </row>
    <row r="20" spans="1:20" ht="20.25" customHeight="1" thickBot="1" x14ac:dyDescent="0.3">
      <c r="A20" s="3">
        <v>17</v>
      </c>
      <c r="B20" s="57" t="s">
        <v>97</v>
      </c>
      <c r="C20" s="59">
        <v>0</v>
      </c>
      <c r="D20" s="64">
        <v>466304</v>
      </c>
      <c r="E20" s="60">
        <v>0</v>
      </c>
      <c r="F20" s="61">
        <v>79118</v>
      </c>
      <c r="G20" s="64">
        <v>0</v>
      </c>
      <c r="H20" s="61">
        <v>0</v>
      </c>
      <c r="I20" s="61">
        <v>0</v>
      </c>
      <c r="J20" s="61">
        <v>1281</v>
      </c>
      <c r="K20" s="61">
        <v>0</v>
      </c>
      <c r="L20" s="61">
        <v>1949</v>
      </c>
      <c r="M20" s="61">
        <v>0</v>
      </c>
      <c r="N20" s="61">
        <v>0</v>
      </c>
      <c r="O20" s="65">
        <f t="shared" si="1"/>
        <v>548652</v>
      </c>
      <c r="P20" s="58">
        <v>0</v>
      </c>
      <c r="Q20" s="58">
        <v>0</v>
      </c>
      <c r="R20" s="58">
        <v>0</v>
      </c>
      <c r="S20" s="66">
        <f t="shared" si="2"/>
        <v>0</v>
      </c>
      <c r="T20" s="18">
        <f t="shared" si="0"/>
        <v>548652</v>
      </c>
    </row>
    <row r="21" spans="1:20" ht="20.25" customHeight="1" thickBot="1" x14ac:dyDescent="0.3">
      <c r="A21" s="3">
        <f>A20+1</f>
        <v>18</v>
      </c>
      <c r="B21" s="57" t="s">
        <v>98</v>
      </c>
      <c r="C21" s="59">
        <v>0</v>
      </c>
      <c r="D21" s="64">
        <v>0</v>
      </c>
      <c r="E21" s="60">
        <v>0</v>
      </c>
      <c r="F21" s="61">
        <v>0</v>
      </c>
      <c r="G21" s="64">
        <v>0</v>
      </c>
      <c r="H21" s="61">
        <v>0</v>
      </c>
      <c r="I21" s="61">
        <v>0</v>
      </c>
      <c r="J21" s="61">
        <v>3840</v>
      </c>
      <c r="K21" s="61">
        <v>0</v>
      </c>
      <c r="L21" s="61">
        <v>10475</v>
      </c>
      <c r="M21" s="61">
        <v>0</v>
      </c>
      <c r="N21" s="61">
        <v>0</v>
      </c>
      <c r="O21" s="65">
        <f t="shared" si="1"/>
        <v>14315</v>
      </c>
      <c r="P21" s="58">
        <v>0</v>
      </c>
      <c r="Q21" s="58">
        <v>0</v>
      </c>
      <c r="R21" s="58">
        <v>0</v>
      </c>
      <c r="S21" s="66">
        <f t="shared" si="2"/>
        <v>0</v>
      </c>
      <c r="T21" s="18">
        <f t="shared" si="0"/>
        <v>14315</v>
      </c>
    </row>
    <row r="22" spans="1:20" ht="20.25" customHeight="1" thickBot="1" x14ac:dyDescent="0.3">
      <c r="A22" s="3">
        <f t="shared" ref="A22:A34" si="3">A21+1</f>
        <v>19</v>
      </c>
      <c r="B22" s="57" t="s">
        <v>99</v>
      </c>
      <c r="C22" s="59">
        <v>0</v>
      </c>
      <c r="D22" s="64">
        <v>0</v>
      </c>
      <c r="E22" s="60">
        <v>0</v>
      </c>
      <c r="F22" s="61">
        <v>0</v>
      </c>
      <c r="G22" s="64">
        <v>0</v>
      </c>
      <c r="H22" s="61">
        <v>0</v>
      </c>
      <c r="I22" s="61">
        <v>0</v>
      </c>
      <c r="J22" s="61">
        <v>1348</v>
      </c>
      <c r="K22" s="61">
        <v>0</v>
      </c>
      <c r="L22" s="61">
        <v>24209</v>
      </c>
      <c r="M22" s="61">
        <v>0</v>
      </c>
      <c r="N22" s="61">
        <v>0</v>
      </c>
      <c r="O22" s="65">
        <f t="shared" si="1"/>
        <v>25557</v>
      </c>
      <c r="P22" s="58">
        <v>0</v>
      </c>
      <c r="Q22" s="58">
        <v>0</v>
      </c>
      <c r="R22" s="58">
        <v>0</v>
      </c>
      <c r="S22" s="66">
        <f t="shared" si="2"/>
        <v>0</v>
      </c>
      <c r="T22" s="18">
        <f t="shared" si="0"/>
        <v>25557</v>
      </c>
    </row>
    <row r="23" spans="1:20" ht="20.25" customHeight="1" thickBot="1" x14ac:dyDescent="0.3">
      <c r="A23" s="3">
        <f t="shared" si="3"/>
        <v>20</v>
      </c>
      <c r="B23" s="57" t="s">
        <v>100</v>
      </c>
      <c r="C23" s="59">
        <v>0</v>
      </c>
      <c r="D23" s="64">
        <v>0</v>
      </c>
      <c r="E23" s="60">
        <v>0</v>
      </c>
      <c r="F23" s="61">
        <v>0</v>
      </c>
      <c r="G23" s="64">
        <v>0</v>
      </c>
      <c r="H23" s="61">
        <v>0</v>
      </c>
      <c r="I23" s="61">
        <v>0</v>
      </c>
      <c r="J23" s="61">
        <v>1436</v>
      </c>
      <c r="K23" s="61">
        <v>0</v>
      </c>
      <c r="L23" s="61">
        <v>12479</v>
      </c>
      <c r="M23" s="61">
        <v>0</v>
      </c>
      <c r="N23" s="61">
        <v>0</v>
      </c>
      <c r="O23" s="65">
        <f t="shared" si="1"/>
        <v>13915</v>
      </c>
      <c r="P23" s="58">
        <v>0</v>
      </c>
      <c r="Q23" s="58">
        <v>0</v>
      </c>
      <c r="R23" s="58">
        <v>0</v>
      </c>
      <c r="S23" s="66">
        <f t="shared" si="2"/>
        <v>0</v>
      </c>
      <c r="T23" s="18">
        <f t="shared" si="0"/>
        <v>13915</v>
      </c>
    </row>
    <row r="24" spans="1:20" ht="20.25" customHeight="1" thickBot="1" x14ac:dyDescent="0.3">
      <c r="A24" s="3">
        <f t="shared" si="3"/>
        <v>21</v>
      </c>
      <c r="B24" s="57" t="s">
        <v>101</v>
      </c>
      <c r="C24" s="59">
        <v>0</v>
      </c>
      <c r="D24" s="64">
        <v>0</v>
      </c>
      <c r="E24" s="60">
        <v>0</v>
      </c>
      <c r="F24" s="61">
        <v>0</v>
      </c>
      <c r="G24" s="64">
        <v>0</v>
      </c>
      <c r="H24" s="61">
        <v>0</v>
      </c>
      <c r="I24" s="61">
        <v>0</v>
      </c>
      <c r="J24" s="61">
        <v>1970</v>
      </c>
      <c r="K24" s="61">
        <v>0</v>
      </c>
      <c r="L24" s="61">
        <v>7452</v>
      </c>
      <c r="M24" s="61">
        <v>0</v>
      </c>
      <c r="N24" s="61">
        <v>0</v>
      </c>
      <c r="O24" s="65">
        <f t="shared" ref="O24:O26" si="4">SUM(C24:N24)</f>
        <v>9422</v>
      </c>
      <c r="P24" s="58">
        <v>0</v>
      </c>
      <c r="Q24" s="58">
        <v>0</v>
      </c>
      <c r="R24" s="58">
        <v>9000</v>
      </c>
      <c r="S24" s="66">
        <f t="shared" ref="S24:S26" si="5">SUM(P24:R24)</f>
        <v>9000</v>
      </c>
      <c r="T24" s="18">
        <f t="shared" ref="T24:T26" si="6">SUM(O24-S24)</f>
        <v>422</v>
      </c>
    </row>
    <row r="25" spans="1:20" ht="20.25" customHeight="1" thickBot="1" x14ac:dyDescent="0.3">
      <c r="A25" s="3">
        <f t="shared" si="3"/>
        <v>22</v>
      </c>
      <c r="B25" s="57" t="s">
        <v>102</v>
      </c>
      <c r="C25" s="59">
        <v>0</v>
      </c>
      <c r="D25" s="64">
        <v>0</v>
      </c>
      <c r="E25" s="60">
        <v>0</v>
      </c>
      <c r="F25" s="61">
        <v>0</v>
      </c>
      <c r="G25" s="64">
        <v>0</v>
      </c>
      <c r="H25" s="61">
        <v>0</v>
      </c>
      <c r="I25" s="61">
        <v>0</v>
      </c>
      <c r="J25" s="61">
        <v>846</v>
      </c>
      <c r="K25" s="61">
        <v>0</v>
      </c>
      <c r="L25" s="61">
        <v>6430</v>
      </c>
      <c r="M25" s="61">
        <v>0</v>
      </c>
      <c r="N25" s="61">
        <v>0</v>
      </c>
      <c r="O25" s="65">
        <f t="shared" si="4"/>
        <v>7276</v>
      </c>
      <c r="P25" s="58">
        <v>0</v>
      </c>
      <c r="Q25" s="58">
        <v>0</v>
      </c>
      <c r="R25" s="58">
        <v>0</v>
      </c>
      <c r="S25" s="66">
        <f t="shared" si="5"/>
        <v>0</v>
      </c>
      <c r="T25" s="18">
        <f t="shared" si="6"/>
        <v>7276</v>
      </c>
    </row>
    <row r="26" spans="1:20" ht="20.25" customHeight="1" thickBot="1" x14ac:dyDescent="0.3">
      <c r="A26" s="3">
        <f t="shared" si="3"/>
        <v>23</v>
      </c>
      <c r="B26" s="57" t="s">
        <v>103</v>
      </c>
      <c r="C26" s="59">
        <v>0</v>
      </c>
      <c r="D26" s="64">
        <v>0</v>
      </c>
      <c r="E26" s="60">
        <v>0</v>
      </c>
      <c r="F26" s="61">
        <v>0</v>
      </c>
      <c r="G26" s="64">
        <v>0</v>
      </c>
      <c r="H26" s="61">
        <v>0</v>
      </c>
      <c r="I26" s="61">
        <v>0</v>
      </c>
      <c r="J26" s="61">
        <v>1216</v>
      </c>
      <c r="K26" s="61">
        <v>0</v>
      </c>
      <c r="L26" s="61">
        <v>8049</v>
      </c>
      <c r="M26" s="61">
        <v>0</v>
      </c>
      <c r="N26" s="61">
        <v>0</v>
      </c>
      <c r="O26" s="65">
        <f t="shared" si="4"/>
        <v>9265</v>
      </c>
      <c r="P26" s="58">
        <v>0</v>
      </c>
      <c r="Q26" s="58">
        <v>0</v>
      </c>
      <c r="R26" s="58">
        <v>0</v>
      </c>
      <c r="S26" s="66">
        <f t="shared" si="5"/>
        <v>0</v>
      </c>
      <c r="T26" s="18">
        <f t="shared" si="6"/>
        <v>9265</v>
      </c>
    </row>
    <row r="27" spans="1:20" ht="20.25" customHeight="1" thickBot="1" x14ac:dyDescent="0.3">
      <c r="A27" s="3">
        <f t="shared" si="3"/>
        <v>24</v>
      </c>
      <c r="B27" s="57" t="s">
        <v>104</v>
      </c>
      <c r="C27" s="59">
        <v>0</v>
      </c>
      <c r="D27" s="64">
        <v>0</v>
      </c>
      <c r="E27" s="60">
        <v>0</v>
      </c>
      <c r="F27" s="61">
        <v>0</v>
      </c>
      <c r="G27" s="64">
        <v>0</v>
      </c>
      <c r="H27" s="61">
        <v>0</v>
      </c>
      <c r="I27" s="61">
        <v>0</v>
      </c>
      <c r="J27" s="61">
        <v>4524</v>
      </c>
      <c r="K27" s="61">
        <v>0</v>
      </c>
      <c r="L27" s="61">
        <v>6812</v>
      </c>
      <c r="M27" s="61">
        <v>0</v>
      </c>
      <c r="N27" s="61">
        <v>0</v>
      </c>
      <c r="O27" s="65">
        <f t="shared" ref="O27:O34" si="7">SUM(C27:N27)</f>
        <v>11336</v>
      </c>
      <c r="P27" s="58">
        <v>0</v>
      </c>
      <c r="Q27" s="58">
        <v>0</v>
      </c>
      <c r="R27" s="58">
        <v>0</v>
      </c>
      <c r="S27" s="66">
        <f t="shared" ref="S27:S34" si="8">SUM(P27:R27)</f>
        <v>0</v>
      </c>
      <c r="T27" s="18">
        <f t="shared" ref="T27:T34" si="9">SUM(O27-S27)</f>
        <v>11336</v>
      </c>
    </row>
    <row r="28" spans="1:20" ht="20.25" customHeight="1" thickBot="1" x14ac:dyDescent="0.3">
      <c r="A28" s="3">
        <f t="shared" si="3"/>
        <v>25</v>
      </c>
      <c r="B28" s="57" t="s">
        <v>105</v>
      </c>
      <c r="C28" s="59">
        <v>0</v>
      </c>
      <c r="D28" s="64">
        <v>0</v>
      </c>
      <c r="E28" s="60">
        <v>0</v>
      </c>
      <c r="F28" s="61">
        <v>0</v>
      </c>
      <c r="G28" s="64">
        <v>0</v>
      </c>
      <c r="H28" s="61">
        <v>0</v>
      </c>
      <c r="I28" s="61">
        <v>0</v>
      </c>
      <c r="J28" s="61">
        <v>1730</v>
      </c>
      <c r="K28" s="61">
        <v>0</v>
      </c>
      <c r="L28" s="61">
        <v>18765</v>
      </c>
      <c r="M28" s="61">
        <v>0</v>
      </c>
      <c r="N28" s="61">
        <v>0</v>
      </c>
      <c r="O28" s="65">
        <f t="shared" si="7"/>
        <v>20495</v>
      </c>
      <c r="P28" s="58">
        <v>0</v>
      </c>
      <c r="Q28" s="58">
        <v>0</v>
      </c>
      <c r="R28" s="58">
        <v>0</v>
      </c>
      <c r="S28" s="66">
        <f t="shared" si="8"/>
        <v>0</v>
      </c>
      <c r="T28" s="18">
        <f t="shared" si="9"/>
        <v>20495</v>
      </c>
    </row>
    <row r="29" spans="1:20" ht="20.25" customHeight="1" thickBot="1" x14ac:dyDescent="0.3">
      <c r="A29" s="3">
        <f t="shared" si="3"/>
        <v>26</v>
      </c>
      <c r="B29" s="57" t="s">
        <v>106</v>
      </c>
      <c r="C29" s="59">
        <v>0</v>
      </c>
      <c r="D29" s="64">
        <v>0</v>
      </c>
      <c r="E29" s="60">
        <v>0</v>
      </c>
      <c r="F29" s="61">
        <v>0</v>
      </c>
      <c r="G29" s="64">
        <v>0</v>
      </c>
      <c r="H29" s="61">
        <v>0</v>
      </c>
      <c r="I29" s="61">
        <v>0</v>
      </c>
      <c r="J29" s="61">
        <v>11715</v>
      </c>
      <c r="K29" s="61">
        <v>0</v>
      </c>
      <c r="L29" s="61">
        <v>33833</v>
      </c>
      <c r="M29" s="61">
        <v>0</v>
      </c>
      <c r="N29" s="61">
        <v>0</v>
      </c>
      <c r="O29" s="65">
        <f t="shared" si="7"/>
        <v>45548</v>
      </c>
      <c r="P29" s="58">
        <v>0</v>
      </c>
      <c r="Q29" s="58">
        <v>0</v>
      </c>
      <c r="R29" s="58">
        <v>0</v>
      </c>
      <c r="S29" s="66">
        <f t="shared" si="8"/>
        <v>0</v>
      </c>
      <c r="T29" s="18">
        <f t="shared" si="9"/>
        <v>45548</v>
      </c>
    </row>
    <row r="30" spans="1:20" ht="20.25" customHeight="1" thickBot="1" x14ac:dyDescent="0.3">
      <c r="A30" s="3">
        <f t="shared" si="3"/>
        <v>27</v>
      </c>
      <c r="B30" s="57" t="s">
        <v>107</v>
      </c>
      <c r="C30" s="59">
        <v>0</v>
      </c>
      <c r="D30" s="64">
        <v>0</v>
      </c>
      <c r="E30" s="60">
        <v>0</v>
      </c>
      <c r="F30" s="61">
        <v>0</v>
      </c>
      <c r="G30" s="64">
        <v>0</v>
      </c>
      <c r="H30" s="61">
        <v>0</v>
      </c>
      <c r="I30" s="61">
        <v>0</v>
      </c>
      <c r="J30" s="61">
        <v>2537</v>
      </c>
      <c r="K30" s="61">
        <v>0</v>
      </c>
      <c r="L30" s="61">
        <v>2216</v>
      </c>
      <c r="M30" s="61">
        <v>0</v>
      </c>
      <c r="N30" s="61">
        <v>0</v>
      </c>
      <c r="O30" s="65">
        <f t="shared" si="7"/>
        <v>4753</v>
      </c>
      <c r="P30" s="58">
        <v>0</v>
      </c>
      <c r="Q30" s="58">
        <v>0</v>
      </c>
      <c r="R30" s="58">
        <v>0</v>
      </c>
      <c r="S30" s="66">
        <f t="shared" si="8"/>
        <v>0</v>
      </c>
      <c r="T30" s="18">
        <f t="shared" si="9"/>
        <v>4753</v>
      </c>
    </row>
    <row r="31" spans="1:20" ht="20.25" customHeight="1" thickBot="1" x14ac:dyDescent="0.3">
      <c r="A31" s="3">
        <f t="shared" si="3"/>
        <v>28</v>
      </c>
      <c r="B31" s="57" t="s">
        <v>108</v>
      </c>
      <c r="C31" s="59">
        <v>0</v>
      </c>
      <c r="D31" s="64">
        <v>0</v>
      </c>
      <c r="E31" s="60">
        <v>0</v>
      </c>
      <c r="F31" s="61">
        <v>0</v>
      </c>
      <c r="G31" s="64">
        <v>0</v>
      </c>
      <c r="H31" s="61">
        <v>0</v>
      </c>
      <c r="I31" s="61">
        <v>0</v>
      </c>
      <c r="J31" s="61">
        <v>4963</v>
      </c>
      <c r="K31" s="61">
        <v>0</v>
      </c>
      <c r="L31" s="61">
        <v>17639</v>
      </c>
      <c r="M31" s="61">
        <v>0</v>
      </c>
      <c r="N31" s="61">
        <v>0</v>
      </c>
      <c r="O31" s="65">
        <f t="shared" si="7"/>
        <v>22602</v>
      </c>
      <c r="P31" s="58">
        <v>0</v>
      </c>
      <c r="Q31" s="58">
        <v>0</v>
      </c>
      <c r="R31" s="58">
        <v>0</v>
      </c>
      <c r="S31" s="66">
        <f t="shared" si="8"/>
        <v>0</v>
      </c>
      <c r="T31" s="18">
        <f t="shared" si="9"/>
        <v>22602</v>
      </c>
    </row>
    <row r="32" spans="1:20" ht="20.25" customHeight="1" thickBot="1" x14ac:dyDescent="0.3">
      <c r="A32" s="3">
        <f t="shared" si="3"/>
        <v>29</v>
      </c>
      <c r="B32" s="57" t="s">
        <v>109</v>
      </c>
      <c r="C32" s="59">
        <v>0</v>
      </c>
      <c r="D32" s="67">
        <v>111509</v>
      </c>
      <c r="E32" s="60">
        <v>0</v>
      </c>
      <c r="F32" s="61">
        <v>0</v>
      </c>
      <c r="G32" s="64">
        <v>0</v>
      </c>
      <c r="H32" s="61">
        <v>0</v>
      </c>
      <c r="I32" s="61">
        <v>0</v>
      </c>
      <c r="J32" s="61">
        <v>1706</v>
      </c>
      <c r="K32" s="61">
        <v>0</v>
      </c>
      <c r="L32" s="61">
        <v>95805</v>
      </c>
      <c r="M32" s="61">
        <v>0</v>
      </c>
      <c r="N32" s="61">
        <v>0</v>
      </c>
      <c r="O32" s="65">
        <f t="shared" si="7"/>
        <v>209020</v>
      </c>
      <c r="P32" s="58">
        <v>0</v>
      </c>
      <c r="Q32" s="58">
        <v>0</v>
      </c>
      <c r="R32" s="58">
        <v>0</v>
      </c>
      <c r="S32" s="66">
        <f t="shared" si="8"/>
        <v>0</v>
      </c>
      <c r="T32" s="18">
        <f t="shared" si="9"/>
        <v>209020</v>
      </c>
    </row>
    <row r="33" spans="1:20" ht="20.25" customHeight="1" thickBot="1" x14ac:dyDescent="0.3">
      <c r="A33" s="3">
        <f t="shared" si="3"/>
        <v>30</v>
      </c>
      <c r="B33" s="57" t="s">
        <v>110</v>
      </c>
      <c r="C33" s="59">
        <v>0</v>
      </c>
      <c r="D33" s="64">
        <v>0</v>
      </c>
      <c r="E33" s="60">
        <v>0</v>
      </c>
      <c r="F33" s="61">
        <v>0</v>
      </c>
      <c r="G33" s="64">
        <v>0</v>
      </c>
      <c r="H33" s="61">
        <v>0</v>
      </c>
      <c r="I33" s="61">
        <v>0</v>
      </c>
      <c r="J33" s="61">
        <v>2117</v>
      </c>
      <c r="K33" s="61">
        <v>0</v>
      </c>
      <c r="L33" s="61">
        <v>8029</v>
      </c>
      <c r="M33" s="61">
        <v>0</v>
      </c>
      <c r="N33" s="61">
        <v>0</v>
      </c>
      <c r="O33" s="65">
        <f t="shared" si="7"/>
        <v>10146</v>
      </c>
      <c r="P33" s="58">
        <v>0</v>
      </c>
      <c r="Q33" s="58">
        <v>0</v>
      </c>
      <c r="R33" s="58">
        <v>0</v>
      </c>
      <c r="S33" s="66">
        <f t="shared" si="8"/>
        <v>0</v>
      </c>
      <c r="T33" s="18">
        <f t="shared" si="9"/>
        <v>10146</v>
      </c>
    </row>
    <row r="34" spans="1:20" ht="20.25" customHeight="1" x14ac:dyDescent="0.25">
      <c r="A34" s="3">
        <f t="shared" si="3"/>
        <v>31</v>
      </c>
      <c r="B34" s="57" t="s">
        <v>111</v>
      </c>
      <c r="C34" s="59">
        <v>0</v>
      </c>
      <c r="D34" s="64">
        <v>0</v>
      </c>
      <c r="E34" s="60">
        <v>0</v>
      </c>
      <c r="F34" s="61">
        <v>0</v>
      </c>
      <c r="G34" s="64">
        <v>0</v>
      </c>
      <c r="H34" s="61">
        <v>0</v>
      </c>
      <c r="I34" s="61">
        <v>0</v>
      </c>
      <c r="J34" s="61">
        <v>214</v>
      </c>
      <c r="K34" s="61">
        <v>0</v>
      </c>
      <c r="L34" s="61">
        <v>20817</v>
      </c>
      <c r="M34" s="61">
        <v>0</v>
      </c>
      <c r="N34" s="61">
        <v>0</v>
      </c>
      <c r="O34" s="65">
        <f t="shared" si="7"/>
        <v>21031</v>
      </c>
      <c r="P34" s="58">
        <v>0</v>
      </c>
      <c r="Q34" s="58">
        <v>0</v>
      </c>
      <c r="R34" s="58">
        <v>0</v>
      </c>
      <c r="S34" s="66">
        <f t="shared" si="8"/>
        <v>0</v>
      </c>
      <c r="T34" s="18">
        <f t="shared" si="9"/>
        <v>21031</v>
      </c>
    </row>
    <row r="35" spans="1:20" s="4" customFormat="1" ht="20.25" customHeight="1" thickBot="1" x14ac:dyDescent="0.3">
      <c r="A35" s="25"/>
      <c r="B35" s="26" t="s">
        <v>77</v>
      </c>
      <c r="C35" s="27">
        <f t="shared" ref="C35:T35" si="10">SUM(C4:C34)</f>
        <v>0</v>
      </c>
      <c r="D35" s="27">
        <f t="shared" si="10"/>
        <v>9262402</v>
      </c>
      <c r="E35" s="27">
        <f t="shared" si="10"/>
        <v>0</v>
      </c>
      <c r="F35" s="27">
        <f t="shared" si="10"/>
        <v>311475</v>
      </c>
      <c r="G35" s="27">
        <f t="shared" si="10"/>
        <v>5827</v>
      </c>
      <c r="H35" s="27">
        <f t="shared" si="10"/>
        <v>0</v>
      </c>
      <c r="I35" s="27">
        <f t="shared" si="10"/>
        <v>0</v>
      </c>
      <c r="J35" s="27">
        <f t="shared" si="10"/>
        <v>82172</v>
      </c>
      <c r="K35" s="27">
        <f t="shared" si="10"/>
        <v>0</v>
      </c>
      <c r="L35" s="27">
        <f t="shared" si="10"/>
        <v>776477</v>
      </c>
      <c r="M35" s="27">
        <f t="shared" si="10"/>
        <v>0</v>
      </c>
      <c r="N35" s="27">
        <f t="shared" si="10"/>
        <v>0</v>
      </c>
      <c r="O35" s="27">
        <f t="shared" si="10"/>
        <v>10438353</v>
      </c>
      <c r="P35" s="27">
        <f t="shared" si="10"/>
        <v>136</v>
      </c>
      <c r="Q35" s="27">
        <f t="shared" si="10"/>
        <v>0</v>
      </c>
      <c r="R35" s="27">
        <f t="shared" si="10"/>
        <v>9000</v>
      </c>
      <c r="S35" s="27">
        <f t="shared" si="10"/>
        <v>9136</v>
      </c>
      <c r="T35" s="28">
        <f t="shared" si="10"/>
        <v>10429217</v>
      </c>
    </row>
    <row r="36" spans="1:20" s="16" customFormat="1" ht="16.7" customHeight="1" thickBot="1" x14ac:dyDescent="0.25">
      <c r="C36" s="15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SUM(C35:N35)</f>
        <v>10438353</v>
      </c>
      <c r="P36" s="19"/>
      <c r="Q36" s="19"/>
      <c r="R36" s="19"/>
      <c r="S36" s="19">
        <f>SUM(P35:R35)</f>
        <v>9136</v>
      </c>
      <c r="T36" s="29">
        <f>O35-S35</f>
        <v>10429217</v>
      </c>
    </row>
    <row r="37" spans="1:20" s="5" customFormat="1" ht="18" customHeight="1" thickBot="1" x14ac:dyDescent="0.25">
      <c r="A37" s="20"/>
      <c r="B37" s="21" t="s">
        <v>78</v>
      </c>
      <c r="C37" s="30">
        <v>0</v>
      </c>
      <c r="D37" s="30"/>
      <c r="E37" s="30"/>
      <c r="F37" s="30"/>
      <c r="G37" s="30"/>
      <c r="H37" s="30"/>
      <c r="I37" s="30"/>
      <c r="J37" s="30">
        <v>233</v>
      </c>
      <c r="K37" s="30"/>
      <c r="L37" s="30">
        <v>18196</v>
      </c>
      <c r="M37" s="30"/>
      <c r="N37" s="30"/>
      <c r="O37" s="23">
        <f>SUM(C37:N37)</f>
        <v>18429</v>
      </c>
      <c r="P37" s="30"/>
      <c r="Q37" s="30"/>
      <c r="R37" s="30"/>
      <c r="S37" s="22">
        <f t="shared" ref="S37" si="11">SUM(P37:R37)</f>
        <v>0</v>
      </c>
      <c r="T37" s="24">
        <f t="shared" ref="T37" si="12">SUM(O37-S37)</f>
        <v>18429</v>
      </c>
    </row>
  </sheetData>
  <sheetProtection selectLockedCells="1"/>
  <mergeCells count="20">
    <mergeCell ref="A2:A3"/>
    <mergeCell ref="C2:C3"/>
    <mergeCell ref="D2:D3"/>
    <mergeCell ref="E2:E3"/>
    <mergeCell ref="S2:S3"/>
    <mergeCell ref="T2:T3"/>
    <mergeCell ref="B2:B3"/>
    <mergeCell ref="M2:M3"/>
    <mergeCell ref="N2:N3"/>
    <mergeCell ref="O2:O3"/>
    <mergeCell ref="P2:P3"/>
    <mergeCell ref="Q2:Q3"/>
    <mergeCell ref="R2:R3"/>
    <mergeCell ref="H2:H3"/>
    <mergeCell ref="I2:I3"/>
    <mergeCell ref="J2:J3"/>
    <mergeCell ref="K2:K3"/>
    <mergeCell ref="L2:L3"/>
    <mergeCell ref="G2:G3"/>
    <mergeCell ref="F2:F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"/>
  <sheetViews>
    <sheetView topLeftCell="D1" zoomScale="80" zoomScaleNormal="80" workbookViewId="0">
      <pane ySplit="3" topLeftCell="A22" activePane="bottomLeft" state="frozen"/>
      <selection pane="bottomLeft" activeCell="R37" sqref="R37"/>
    </sheetView>
  </sheetViews>
  <sheetFormatPr defaultColWidth="8.7109375" defaultRowHeight="15" x14ac:dyDescent="0.25"/>
  <cols>
    <col min="1" max="1" width="3.85546875" style="1" customWidth="1"/>
    <col min="2" max="2" width="16.140625" style="1" customWidth="1"/>
    <col min="3" max="19" width="12.7109375" style="1" customWidth="1"/>
    <col min="20" max="16384" width="8.7109375" style="1"/>
  </cols>
  <sheetData>
    <row r="1" spans="1:19" ht="16.5" thickBot="1" x14ac:dyDescent="0.3">
      <c r="B1" s="13" t="s">
        <v>113</v>
      </c>
      <c r="C1" s="14"/>
      <c r="D1" s="14"/>
      <c r="E1" s="14"/>
      <c r="F1" s="14"/>
    </row>
    <row r="2" spans="1:19" x14ac:dyDescent="0.25">
      <c r="A2" s="100" t="s">
        <v>3</v>
      </c>
      <c r="B2" s="102" t="s">
        <v>0</v>
      </c>
      <c r="C2" s="97" t="s">
        <v>19</v>
      </c>
      <c r="D2" s="97" t="s">
        <v>20</v>
      </c>
      <c r="E2" s="104" t="s">
        <v>1</v>
      </c>
      <c r="F2" s="104"/>
      <c r="G2" s="104"/>
      <c r="H2" s="104"/>
      <c r="I2" s="104"/>
      <c r="J2" s="97" t="s">
        <v>26</v>
      </c>
      <c r="K2" s="97" t="s">
        <v>27</v>
      </c>
      <c r="L2" s="97" t="s">
        <v>28</v>
      </c>
      <c r="M2" s="97" t="s">
        <v>29</v>
      </c>
      <c r="N2" s="97" t="s">
        <v>30</v>
      </c>
      <c r="O2" s="97" t="s">
        <v>31</v>
      </c>
      <c r="P2" s="97" t="s">
        <v>18</v>
      </c>
      <c r="Q2" s="99"/>
      <c r="R2" s="99"/>
      <c r="S2" s="95" t="s">
        <v>35</v>
      </c>
    </row>
    <row r="3" spans="1:19" ht="24.75" thickBot="1" x14ac:dyDescent="0.3">
      <c r="A3" s="101"/>
      <c r="B3" s="103"/>
      <c r="C3" s="98"/>
      <c r="D3" s="98"/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98"/>
      <c r="K3" s="98"/>
      <c r="L3" s="98"/>
      <c r="M3" s="98"/>
      <c r="N3" s="98"/>
      <c r="O3" s="98"/>
      <c r="P3" s="12" t="s">
        <v>32</v>
      </c>
      <c r="Q3" s="12" t="s">
        <v>33</v>
      </c>
      <c r="R3" s="12" t="s">
        <v>34</v>
      </c>
      <c r="S3" s="96"/>
    </row>
    <row r="4" spans="1:19" ht="20.25" customHeight="1" thickBot="1" x14ac:dyDescent="0.3">
      <c r="A4" s="2">
        <v>1</v>
      </c>
      <c r="B4" s="56" t="s">
        <v>81</v>
      </c>
      <c r="C4" s="59">
        <v>2223</v>
      </c>
      <c r="D4" s="31">
        <f>SUM(E4:I4)</f>
        <v>746</v>
      </c>
      <c r="E4" s="60">
        <v>206</v>
      </c>
      <c r="F4" s="60">
        <v>215</v>
      </c>
      <c r="G4" s="60">
        <v>285</v>
      </c>
      <c r="H4" s="60">
        <v>0</v>
      </c>
      <c r="I4" s="60">
        <v>40</v>
      </c>
      <c r="J4" s="61">
        <v>0</v>
      </c>
      <c r="K4" s="61">
        <v>0</v>
      </c>
      <c r="L4" s="61">
        <v>0</v>
      </c>
      <c r="M4" s="61">
        <v>0</v>
      </c>
      <c r="N4" s="61">
        <v>0</v>
      </c>
      <c r="O4" s="31">
        <f>SUM(P4:R4)</f>
        <v>0</v>
      </c>
      <c r="P4" s="60">
        <v>0</v>
      </c>
      <c r="Q4" s="60">
        <v>0</v>
      </c>
      <c r="R4" s="60">
        <v>0</v>
      </c>
      <c r="S4" s="32">
        <f>C4+D4+J4+K4+L4+M4+N4+O4</f>
        <v>2969</v>
      </c>
    </row>
    <row r="5" spans="1:19" ht="20.25" customHeight="1" thickBot="1" x14ac:dyDescent="0.3">
      <c r="A5" s="3">
        <v>2</v>
      </c>
      <c r="B5" s="57" t="s">
        <v>82</v>
      </c>
      <c r="C5" s="59">
        <v>750</v>
      </c>
      <c r="D5" s="31">
        <f t="shared" ref="D5:D27" si="0">SUM(E5:I5)</f>
        <v>2259</v>
      </c>
      <c r="E5" s="60">
        <v>790</v>
      </c>
      <c r="F5" s="60">
        <v>636</v>
      </c>
      <c r="G5" s="60">
        <v>833</v>
      </c>
      <c r="H5" s="60">
        <v>0</v>
      </c>
      <c r="I5" s="60">
        <v>0</v>
      </c>
      <c r="J5" s="61">
        <v>0</v>
      </c>
      <c r="K5" s="61">
        <v>0</v>
      </c>
      <c r="L5" s="61">
        <v>0</v>
      </c>
      <c r="M5" s="61">
        <v>0</v>
      </c>
      <c r="N5" s="61">
        <v>0</v>
      </c>
      <c r="O5" s="31">
        <f t="shared" ref="O5:O27" si="1">SUM(P5:R5)</f>
        <v>3950</v>
      </c>
      <c r="P5" s="60">
        <v>0</v>
      </c>
      <c r="Q5" s="60">
        <v>0</v>
      </c>
      <c r="R5" s="60">
        <v>3950</v>
      </c>
      <c r="S5" s="32">
        <f t="shared" ref="S5:S27" si="2">C5+D5+J5+K5+L5+M5+N5+O5</f>
        <v>6959</v>
      </c>
    </row>
    <row r="6" spans="1:19" ht="20.25" customHeight="1" thickBot="1" x14ac:dyDescent="0.3">
      <c r="A6" s="3">
        <v>3</v>
      </c>
      <c r="B6" s="57" t="s">
        <v>83</v>
      </c>
      <c r="C6" s="59">
        <v>2680</v>
      </c>
      <c r="D6" s="31">
        <f t="shared" si="0"/>
        <v>10196</v>
      </c>
      <c r="E6" s="60">
        <v>6915</v>
      </c>
      <c r="F6" s="60">
        <v>1156</v>
      </c>
      <c r="G6" s="60">
        <v>2125</v>
      </c>
      <c r="H6" s="60">
        <v>0</v>
      </c>
      <c r="I6" s="60">
        <v>0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31">
        <f t="shared" si="1"/>
        <v>0</v>
      </c>
      <c r="P6" s="60">
        <v>0</v>
      </c>
      <c r="Q6" s="60">
        <v>0</v>
      </c>
      <c r="R6" s="60">
        <v>0</v>
      </c>
      <c r="S6" s="32">
        <f t="shared" si="2"/>
        <v>12876</v>
      </c>
    </row>
    <row r="7" spans="1:19" ht="20.25" customHeight="1" thickBot="1" x14ac:dyDescent="0.3">
      <c r="A7" s="3">
        <v>4</v>
      </c>
      <c r="B7" s="57" t="s">
        <v>84</v>
      </c>
      <c r="C7" s="59">
        <v>8</v>
      </c>
      <c r="D7" s="31">
        <f t="shared" si="0"/>
        <v>9031</v>
      </c>
      <c r="E7" s="60">
        <v>4245</v>
      </c>
      <c r="F7" s="60">
        <v>2201</v>
      </c>
      <c r="G7" s="60">
        <v>2585</v>
      </c>
      <c r="H7" s="60">
        <v>0</v>
      </c>
      <c r="I7" s="60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31">
        <f t="shared" si="1"/>
        <v>0</v>
      </c>
      <c r="P7" s="60">
        <v>0</v>
      </c>
      <c r="Q7" s="60">
        <v>0</v>
      </c>
      <c r="R7" s="60">
        <v>0</v>
      </c>
      <c r="S7" s="32">
        <f t="shared" si="2"/>
        <v>9039</v>
      </c>
    </row>
    <row r="8" spans="1:19" ht="20.25" customHeight="1" thickBot="1" x14ac:dyDescent="0.3">
      <c r="A8" s="3">
        <v>5</v>
      </c>
      <c r="B8" s="57" t="s">
        <v>85</v>
      </c>
      <c r="C8" s="59">
        <v>3350</v>
      </c>
      <c r="D8" s="31">
        <f t="shared" si="0"/>
        <v>16935</v>
      </c>
      <c r="E8" s="60">
        <v>4420</v>
      </c>
      <c r="F8" s="60">
        <v>4091</v>
      </c>
      <c r="G8" s="60">
        <v>7782</v>
      </c>
      <c r="H8" s="60">
        <v>0</v>
      </c>
      <c r="I8" s="60">
        <v>642</v>
      </c>
      <c r="J8" s="61">
        <v>0</v>
      </c>
      <c r="K8" s="61">
        <v>0</v>
      </c>
      <c r="L8" s="61">
        <v>0</v>
      </c>
      <c r="M8" s="61">
        <v>15732</v>
      </c>
      <c r="N8" s="61">
        <v>0</v>
      </c>
      <c r="O8" s="31">
        <f t="shared" si="1"/>
        <v>300</v>
      </c>
      <c r="P8" s="60">
        <v>0</v>
      </c>
      <c r="Q8" s="60">
        <v>0</v>
      </c>
      <c r="R8" s="60">
        <v>300</v>
      </c>
      <c r="S8" s="32">
        <f t="shared" si="2"/>
        <v>36317</v>
      </c>
    </row>
    <row r="9" spans="1:19" ht="20.25" customHeight="1" thickBot="1" x14ac:dyDescent="0.3">
      <c r="A9" s="3">
        <v>6</v>
      </c>
      <c r="B9" s="57" t="s">
        <v>86</v>
      </c>
      <c r="C9" s="59">
        <v>10512</v>
      </c>
      <c r="D9" s="31">
        <f t="shared" si="0"/>
        <v>6139</v>
      </c>
      <c r="E9" s="60">
        <v>2809</v>
      </c>
      <c r="F9" s="60">
        <v>1657</v>
      </c>
      <c r="G9" s="60">
        <v>1106</v>
      </c>
      <c r="H9" s="60">
        <v>100</v>
      </c>
      <c r="I9" s="60">
        <v>467</v>
      </c>
      <c r="J9" s="61">
        <v>0</v>
      </c>
      <c r="K9" s="61">
        <v>0</v>
      </c>
      <c r="L9" s="61">
        <v>0</v>
      </c>
      <c r="M9" s="61">
        <v>2120</v>
      </c>
      <c r="N9" s="61">
        <v>0</v>
      </c>
      <c r="O9" s="31">
        <f t="shared" si="1"/>
        <v>112</v>
      </c>
      <c r="P9" s="60">
        <v>0</v>
      </c>
      <c r="Q9" s="60">
        <v>0</v>
      </c>
      <c r="R9" s="60">
        <v>112</v>
      </c>
      <c r="S9" s="32">
        <f t="shared" si="2"/>
        <v>18883</v>
      </c>
    </row>
    <row r="10" spans="1:19" ht="20.25" customHeight="1" thickBot="1" x14ac:dyDescent="0.3">
      <c r="A10" s="3">
        <v>7</v>
      </c>
      <c r="B10" s="57" t="s">
        <v>87</v>
      </c>
      <c r="C10" s="59">
        <v>909</v>
      </c>
      <c r="D10" s="31">
        <f t="shared" si="0"/>
        <v>3254</v>
      </c>
      <c r="E10" s="60">
        <v>970</v>
      </c>
      <c r="F10" s="60">
        <v>1427</v>
      </c>
      <c r="G10" s="60">
        <v>620</v>
      </c>
      <c r="H10" s="60">
        <v>0</v>
      </c>
      <c r="I10" s="60">
        <v>237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31">
        <f t="shared" si="1"/>
        <v>0</v>
      </c>
      <c r="P10" s="60">
        <v>0</v>
      </c>
      <c r="Q10" s="60">
        <v>0</v>
      </c>
      <c r="R10" s="60">
        <v>0</v>
      </c>
      <c r="S10" s="32">
        <f t="shared" si="2"/>
        <v>4163</v>
      </c>
    </row>
    <row r="11" spans="1:19" ht="20.25" customHeight="1" thickBot="1" x14ac:dyDescent="0.3">
      <c r="A11" s="3">
        <v>8</v>
      </c>
      <c r="B11" s="57" t="s">
        <v>88</v>
      </c>
      <c r="C11" s="59">
        <v>1466</v>
      </c>
      <c r="D11" s="31">
        <f t="shared" si="0"/>
        <v>1977</v>
      </c>
      <c r="E11" s="60">
        <v>611</v>
      </c>
      <c r="F11" s="60">
        <v>666</v>
      </c>
      <c r="G11" s="60">
        <v>700</v>
      </c>
      <c r="H11" s="60">
        <v>0</v>
      </c>
      <c r="I11" s="60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31">
        <f t="shared" si="1"/>
        <v>0</v>
      </c>
      <c r="P11" s="60">
        <v>0</v>
      </c>
      <c r="Q11" s="60">
        <v>0</v>
      </c>
      <c r="R11" s="60">
        <v>0</v>
      </c>
      <c r="S11" s="32">
        <f t="shared" si="2"/>
        <v>3443</v>
      </c>
    </row>
    <row r="12" spans="1:19" ht="20.25" customHeight="1" thickBot="1" x14ac:dyDescent="0.3">
      <c r="A12" s="3">
        <v>9</v>
      </c>
      <c r="B12" s="57" t="s">
        <v>89</v>
      </c>
      <c r="C12" s="59">
        <v>425</v>
      </c>
      <c r="D12" s="31">
        <f t="shared" si="0"/>
        <v>1941</v>
      </c>
      <c r="E12" s="60">
        <v>840</v>
      </c>
      <c r="F12" s="60">
        <v>221</v>
      </c>
      <c r="G12" s="60">
        <v>880</v>
      </c>
      <c r="H12" s="60">
        <v>0</v>
      </c>
      <c r="I12" s="60">
        <v>0</v>
      </c>
      <c r="J12" s="61">
        <v>0</v>
      </c>
      <c r="K12" s="61">
        <v>0</v>
      </c>
      <c r="L12" s="61">
        <v>0</v>
      </c>
      <c r="M12" s="61">
        <v>0</v>
      </c>
      <c r="N12" s="61">
        <v>66</v>
      </c>
      <c r="O12" s="31">
        <f t="shared" si="1"/>
        <v>3</v>
      </c>
      <c r="P12" s="60">
        <v>0</v>
      </c>
      <c r="Q12" s="60">
        <v>0</v>
      </c>
      <c r="R12" s="60">
        <v>3</v>
      </c>
      <c r="S12" s="32">
        <f t="shared" si="2"/>
        <v>2435</v>
      </c>
    </row>
    <row r="13" spans="1:19" ht="20.25" customHeight="1" thickBot="1" x14ac:dyDescent="0.3">
      <c r="A13" s="3">
        <v>10</v>
      </c>
      <c r="B13" s="57" t="s">
        <v>90</v>
      </c>
      <c r="C13" s="59">
        <v>3780</v>
      </c>
      <c r="D13" s="31">
        <f t="shared" si="0"/>
        <v>31428</v>
      </c>
      <c r="E13" s="60">
        <v>18662</v>
      </c>
      <c r="F13" s="60">
        <v>4596</v>
      </c>
      <c r="G13" s="60">
        <v>7170</v>
      </c>
      <c r="H13" s="60">
        <v>0</v>
      </c>
      <c r="I13" s="60">
        <v>1000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31">
        <f t="shared" si="1"/>
        <v>1400</v>
      </c>
      <c r="P13" s="60">
        <v>0</v>
      </c>
      <c r="Q13" s="60">
        <v>0</v>
      </c>
      <c r="R13" s="60">
        <v>1400</v>
      </c>
      <c r="S13" s="32">
        <f t="shared" si="2"/>
        <v>36608</v>
      </c>
    </row>
    <row r="14" spans="1:19" ht="20.25" customHeight="1" thickBot="1" x14ac:dyDescent="0.3">
      <c r="A14" s="3">
        <v>11</v>
      </c>
      <c r="B14" s="57" t="s">
        <v>91</v>
      </c>
      <c r="C14" s="59">
        <v>4351</v>
      </c>
      <c r="D14" s="31">
        <f t="shared" si="0"/>
        <v>12337</v>
      </c>
      <c r="E14" s="60">
        <v>4555</v>
      </c>
      <c r="F14" s="60">
        <v>3567</v>
      </c>
      <c r="G14" s="60">
        <v>4052</v>
      </c>
      <c r="H14" s="60">
        <v>0</v>
      </c>
      <c r="I14" s="60">
        <v>163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31">
        <f t="shared" si="1"/>
        <v>209</v>
      </c>
      <c r="P14" s="60">
        <v>0</v>
      </c>
      <c r="Q14" s="60">
        <v>0</v>
      </c>
      <c r="R14" s="60">
        <v>209</v>
      </c>
      <c r="S14" s="32">
        <f t="shared" si="2"/>
        <v>16897</v>
      </c>
    </row>
    <row r="15" spans="1:19" ht="20.25" customHeight="1" thickBot="1" x14ac:dyDescent="0.3">
      <c r="A15" s="3">
        <v>12</v>
      </c>
      <c r="B15" s="57" t="s">
        <v>92</v>
      </c>
      <c r="C15" s="59">
        <v>2094</v>
      </c>
      <c r="D15" s="31">
        <f t="shared" si="0"/>
        <v>2316</v>
      </c>
      <c r="E15" s="60">
        <v>320</v>
      </c>
      <c r="F15" s="60">
        <v>962</v>
      </c>
      <c r="G15" s="60">
        <v>800</v>
      </c>
      <c r="H15" s="60">
        <v>0</v>
      </c>
      <c r="I15" s="60">
        <v>234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31">
        <f t="shared" si="1"/>
        <v>0</v>
      </c>
      <c r="P15" s="60">
        <v>0</v>
      </c>
      <c r="Q15" s="60">
        <v>0</v>
      </c>
      <c r="R15" s="60">
        <v>0</v>
      </c>
      <c r="S15" s="32">
        <f t="shared" si="2"/>
        <v>4410</v>
      </c>
    </row>
    <row r="16" spans="1:19" ht="20.25" customHeight="1" thickBot="1" x14ac:dyDescent="0.3">
      <c r="A16" s="3">
        <v>13</v>
      </c>
      <c r="B16" s="57" t="s">
        <v>93</v>
      </c>
      <c r="C16" s="59">
        <v>35491</v>
      </c>
      <c r="D16" s="31">
        <f t="shared" si="0"/>
        <v>39718</v>
      </c>
      <c r="E16" s="60">
        <v>18715</v>
      </c>
      <c r="F16" s="60">
        <v>9178</v>
      </c>
      <c r="G16" s="60">
        <v>11623</v>
      </c>
      <c r="H16" s="60">
        <v>0</v>
      </c>
      <c r="I16" s="60">
        <v>202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31">
        <f t="shared" si="1"/>
        <v>8697</v>
      </c>
      <c r="P16" s="60">
        <v>8697</v>
      </c>
      <c r="Q16" s="60">
        <v>0</v>
      </c>
      <c r="R16" s="60">
        <v>0</v>
      </c>
      <c r="S16" s="32">
        <f t="shared" si="2"/>
        <v>83906</v>
      </c>
    </row>
    <row r="17" spans="1:19" ht="20.25" customHeight="1" thickBot="1" x14ac:dyDescent="0.3">
      <c r="A17" s="3">
        <v>14</v>
      </c>
      <c r="B17" s="57" t="s">
        <v>94</v>
      </c>
      <c r="C17" s="59">
        <v>1306</v>
      </c>
      <c r="D17" s="31">
        <f t="shared" si="0"/>
        <v>24636</v>
      </c>
      <c r="E17" s="60">
        <v>12179</v>
      </c>
      <c r="F17" s="60">
        <v>6520</v>
      </c>
      <c r="G17" s="60">
        <v>3610</v>
      </c>
      <c r="H17" s="60">
        <v>0</v>
      </c>
      <c r="I17" s="60">
        <v>2327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31">
        <f t="shared" si="1"/>
        <v>0</v>
      </c>
      <c r="P17" s="60">
        <v>0</v>
      </c>
      <c r="Q17" s="60">
        <v>0</v>
      </c>
      <c r="R17" s="60">
        <v>0</v>
      </c>
      <c r="S17" s="32">
        <f t="shared" si="2"/>
        <v>25942</v>
      </c>
    </row>
    <row r="18" spans="1:19" ht="20.25" customHeight="1" thickBot="1" x14ac:dyDescent="0.3">
      <c r="A18" s="3">
        <v>15</v>
      </c>
      <c r="B18" s="57" t="s">
        <v>95</v>
      </c>
      <c r="C18" s="59">
        <v>1329</v>
      </c>
      <c r="D18" s="31">
        <f t="shared" si="0"/>
        <v>5871</v>
      </c>
      <c r="E18" s="60">
        <v>1560</v>
      </c>
      <c r="F18" s="60">
        <v>2291</v>
      </c>
      <c r="G18" s="60">
        <v>1453</v>
      </c>
      <c r="H18" s="60">
        <v>420</v>
      </c>
      <c r="I18" s="60">
        <v>147</v>
      </c>
      <c r="J18" s="61">
        <v>0</v>
      </c>
      <c r="K18" s="61">
        <v>0</v>
      </c>
      <c r="L18" s="61">
        <v>5700</v>
      </c>
      <c r="M18" s="61">
        <v>0</v>
      </c>
      <c r="N18" s="61">
        <v>0</v>
      </c>
      <c r="O18" s="31">
        <f t="shared" si="1"/>
        <v>0</v>
      </c>
      <c r="P18" s="60">
        <v>0</v>
      </c>
      <c r="Q18" s="60">
        <v>0</v>
      </c>
      <c r="R18" s="60">
        <v>0</v>
      </c>
      <c r="S18" s="32">
        <f t="shared" si="2"/>
        <v>12900</v>
      </c>
    </row>
    <row r="19" spans="1:19" ht="20.25" customHeight="1" thickBot="1" x14ac:dyDescent="0.3">
      <c r="A19" s="3">
        <v>16</v>
      </c>
      <c r="B19" s="57" t="s">
        <v>96</v>
      </c>
      <c r="C19" s="59">
        <v>2587</v>
      </c>
      <c r="D19" s="31">
        <f t="shared" si="0"/>
        <v>21708</v>
      </c>
      <c r="E19" s="60">
        <v>5200</v>
      </c>
      <c r="F19" s="60">
        <v>5025</v>
      </c>
      <c r="G19" s="60">
        <v>4285</v>
      </c>
      <c r="H19" s="60">
        <v>0</v>
      </c>
      <c r="I19" s="60">
        <v>7198</v>
      </c>
      <c r="J19" s="61">
        <v>0</v>
      </c>
      <c r="K19" s="61">
        <v>0</v>
      </c>
      <c r="L19" s="61">
        <v>15000</v>
      </c>
      <c r="M19" s="61">
        <v>0</v>
      </c>
      <c r="N19" s="61">
        <v>0</v>
      </c>
      <c r="O19" s="31">
        <f t="shared" si="1"/>
        <v>0</v>
      </c>
      <c r="P19" s="60">
        <v>0</v>
      </c>
      <c r="Q19" s="60">
        <v>0</v>
      </c>
      <c r="R19" s="60">
        <v>0</v>
      </c>
      <c r="S19" s="32">
        <f t="shared" si="2"/>
        <v>39295</v>
      </c>
    </row>
    <row r="20" spans="1:19" ht="20.25" customHeight="1" thickBot="1" x14ac:dyDescent="0.3">
      <c r="A20" s="3">
        <v>17</v>
      </c>
      <c r="B20" s="57" t="s">
        <v>97</v>
      </c>
      <c r="C20" s="59">
        <v>1444</v>
      </c>
      <c r="D20" s="31">
        <f t="shared" si="0"/>
        <v>8659</v>
      </c>
      <c r="E20" s="60">
        <v>2065</v>
      </c>
      <c r="F20" s="60">
        <v>2710</v>
      </c>
      <c r="G20" s="60">
        <v>3150</v>
      </c>
      <c r="H20" s="60">
        <v>657</v>
      </c>
      <c r="I20" s="60">
        <v>77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31">
        <f t="shared" si="1"/>
        <v>0</v>
      </c>
      <c r="P20" s="60">
        <v>0</v>
      </c>
      <c r="Q20" s="60">
        <v>0</v>
      </c>
      <c r="R20" s="60">
        <v>0</v>
      </c>
      <c r="S20" s="32">
        <f t="shared" si="2"/>
        <v>10103</v>
      </c>
    </row>
    <row r="21" spans="1:19" ht="20.25" customHeight="1" thickBot="1" x14ac:dyDescent="0.3">
      <c r="A21" s="3">
        <f>A20+1</f>
        <v>18</v>
      </c>
      <c r="B21" s="57" t="s">
        <v>98</v>
      </c>
      <c r="C21" s="59">
        <v>1714</v>
      </c>
      <c r="D21" s="31">
        <f t="shared" si="0"/>
        <v>2543</v>
      </c>
      <c r="E21" s="60">
        <v>450</v>
      </c>
      <c r="F21" s="60">
        <v>1227</v>
      </c>
      <c r="G21" s="60">
        <v>625</v>
      </c>
      <c r="H21" s="60">
        <v>0</v>
      </c>
      <c r="I21" s="60">
        <v>241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31">
        <f t="shared" si="1"/>
        <v>0</v>
      </c>
      <c r="P21" s="60">
        <v>0</v>
      </c>
      <c r="Q21" s="60">
        <v>0</v>
      </c>
      <c r="R21" s="60">
        <v>0</v>
      </c>
      <c r="S21" s="32">
        <f t="shared" si="2"/>
        <v>4257</v>
      </c>
    </row>
    <row r="22" spans="1:19" ht="20.25" customHeight="1" thickBot="1" x14ac:dyDescent="0.3">
      <c r="A22" s="3">
        <f t="shared" ref="A22:A34" si="3">A21+1</f>
        <v>19</v>
      </c>
      <c r="B22" s="57" t="s">
        <v>99</v>
      </c>
      <c r="C22" s="59">
        <v>2030</v>
      </c>
      <c r="D22" s="31">
        <f t="shared" si="0"/>
        <v>1758</v>
      </c>
      <c r="E22" s="60">
        <v>1110</v>
      </c>
      <c r="F22" s="60">
        <v>598</v>
      </c>
      <c r="G22" s="60">
        <v>50</v>
      </c>
      <c r="H22" s="60">
        <v>0</v>
      </c>
      <c r="I22" s="60">
        <v>0</v>
      </c>
      <c r="J22" s="61">
        <v>0</v>
      </c>
      <c r="K22" s="61">
        <v>0</v>
      </c>
      <c r="L22" s="61">
        <v>28181</v>
      </c>
      <c r="M22" s="61">
        <v>0</v>
      </c>
      <c r="N22" s="61">
        <v>0</v>
      </c>
      <c r="O22" s="31">
        <f t="shared" si="1"/>
        <v>0</v>
      </c>
      <c r="P22" s="60">
        <v>0</v>
      </c>
      <c r="Q22" s="60">
        <v>0</v>
      </c>
      <c r="R22" s="60">
        <v>0</v>
      </c>
      <c r="S22" s="32">
        <f t="shared" si="2"/>
        <v>31969</v>
      </c>
    </row>
    <row r="23" spans="1:19" ht="20.25" customHeight="1" thickBot="1" x14ac:dyDescent="0.3">
      <c r="A23" s="3">
        <f t="shared" si="3"/>
        <v>20</v>
      </c>
      <c r="B23" s="57" t="s">
        <v>100</v>
      </c>
      <c r="C23" s="59">
        <v>680</v>
      </c>
      <c r="D23" s="31">
        <f t="shared" ref="D23:D26" si="4">SUM(E23:I23)</f>
        <v>20176</v>
      </c>
      <c r="E23" s="60">
        <v>6871</v>
      </c>
      <c r="F23" s="60">
        <v>5684</v>
      </c>
      <c r="G23" s="60">
        <v>7360</v>
      </c>
      <c r="H23" s="60">
        <v>0</v>
      </c>
      <c r="I23" s="60">
        <v>261</v>
      </c>
      <c r="J23" s="61">
        <v>0</v>
      </c>
      <c r="K23" s="61">
        <v>0</v>
      </c>
      <c r="L23" s="61">
        <v>0</v>
      </c>
      <c r="M23" s="61">
        <v>1215</v>
      </c>
      <c r="N23" s="61">
        <v>0</v>
      </c>
      <c r="O23" s="31">
        <f t="shared" ref="O23:O26" si="5">SUM(P23:R23)</f>
        <v>0</v>
      </c>
      <c r="P23" s="60">
        <v>0</v>
      </c>
      <c r="Q23" s="60">
        <v>0</v>
      </c>
      <c r="R23" s="60">
        <v>0</v>
      </c>
      <c r="S23" s="32">
        <f t="shared" ref="S23:S26" si="6">C23+D23+J23+K23+L23+M23+N23+O23</f>
        <v>22071</v>
      </c>
    </row>
    <row r="24" spans="1:19" ht="20.25" customHeight="1" thickBot="1" x14ac:dyDescent="0.3">
      <c r="A24" s="3">
        <f t="shared" si="3"/>
        <v>21</v>
      </c>
      <c r="B24" s="57" t="s">
        <v>101</v>
      </c>
      <c r="C24" s="59">
        <v>1239</v>
      </c>
      <c r="D24" s="31">
        <f t="shared" si="4"/>
        <v>6408</v>
      </c>
      <c r="E24" s="60">
        <v>3504</v>
      </c>
      <c r="F24" s="60">
        <v>2194</v>
      </c>
      <c r="G24" s="60">
        <v>710</v>
      </c>
      <c r="H24" s="60">
        <v>0</v>
      </c>
      <c r="I24" s="60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31">
        <f t="shared" si="5"/>
        <v>0</v>
      </c>
      <c r="P24" s="60">
        <v>0</v>
      </c>
      <c r="Q24" s="60">
        <v>0</v>
      </c>
      <c r="R24" s="60">
        <v>0</v>
      </c>
      <c r="S24" s="32">
        <f t="shared" si="6"/>
        <v>7647</v>
      </c>
    </row>
    <row r="25" spans="1:19" ht="20.25" customHeight="1" thickBot="1" x14ac:dyDescent="0.3">
      <c r="A25" s="3">
        <f t="shared" si="3"/>
        <v>22</v>
      </c>
      <c r="B25" s="57" t="s">
        <v>102</v>
      </c>
      <c r="C25" s="59">
        <v>2560</v>
      </c>
      <c r="D25" s="31">
        <f t="shared" si="4"/>
        <v>3711</v>
      </c>
      <c r="E25" s="60">
        <v>960</v>
      </c>
      <c r="F25" s="60">
        <v>1490</v>
      </c>
      <c r="G25" s="60">
        <v>860</v>
      </c>
      <c r="H25" s="60">
        <v>401</v>
      </c>
      <c r="I25" s="60">
        <v>0</v>
      </c>
      <c r="J25" s="61">
        <v>0</v>
      </c>
      <c r="K25" s="61">
        <v>0</v>
      </c>
      <c r="L25" s="61">
        <v>0</v>
      </c>
      <c r="M25" s="61">
        <v>0</v>
      </c>
      <c r="N25" s="61">
        <v>196</v>
      </c>
      <c r="O25" s="31">
        <f t="shared" si="5"/>
        <v>0</v>
      </c>
      <c r="P25" s="60">
        <v>0</v>
      </c>
      <c r="Q25" s="60">
        <v>0</v>
      </c>
      <c r="R25" s="60">
        <v>0</v>
      </c>
      <c r="S25" s="32">
        <f t="shared" si="6"/>
        <v>6467</v>
      </c>
    </row>
    <row r="26" spans="1:19" ht="20.25" customHeight="1" thickBot="1" x14ac:dyDescent="0.3">
      <c r="A26" s="3">
        <f t="shared" si="3"/>
        <v>23</v>
      </c>
      <c r="B26" s="57" t="s">
        <v>103</v>
      </c>
      <c r="C26" s="59">
        <v>1933</v>
      </c>
      <c r="D26" s="31">
        <f t="shared" si="4"/>
        <v>16263</v>
      </c>
      <c r="E26" s="60">
        <v>4879</v>
      </c>
      <c r="F26" s="60">
        <v>4263</v>
      </c>
      <c r="G26" s="60">
        <v>7121</v>
      </c>
      <c r="H26" s="60">
        <v>0</v>
      </c>
      <c r="I26" s="60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31">
        <f t="shared" si="5"/>
        <v>0</v>
      </c>
      <c r="P26" s="60">
        <v>0</v>
      </c>
      <c r="Q26" s="60">
        <v>0</v>
      </c>
      <c r="R26" s="60">
        <v>0</v>
      </c>
      <c r="S26" s="32">
        <f t="shared" si="6"/>
        <v>18196</v>
      </c>
    </row>
    <row r="27" spans="1:19" ht="20.25" customHeight="1" thickBot="1" x14ac:dyDescent="0.3">
      <c r="A27" s="3">
        <f t="shared" si="3"/>
        <v>24</v>
      </c>
      <c r="B27" s="57" t="s">
        <v>104</v>
      </c>
      <c r="C27" s="59">
        <v>1465</v>
      </c>
      <c r="D27" s="31">
        <f t="shared" si="0"/>
        <v>2461</v>
      </c>
      <c r="E27" s="60">
        <v>371</v>
      </c>
      <c r="F27" s="60">
        <v>395</v>
      </c>
      <c r="G27" s="60">
        <v>1340</v>
      </c>
      <c r="H27" s="60">
        <v>0</v>
      </c>
      <c r="I27" s="60">
        <v>355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31">
        <f t="shared" si="1"/>
        <v>0</v>
      </c>
      <c r="P27" s="60">
        <v>0</v>
      </c>
      <c r="Q27" s="60">
        <v>0</v>
      </c>
      <c r="R27" s="60">
        <v>0</v>
      </c>
      <c r="S27" s="32">
        <f t="shared" si="2"/>
        <v>3926</v>
      </c>
    </row>
    <row r="28" spans="1:19" ht="20.25" customHeight="1" thickBot="1" x14ac:dyDescent="0.3">
      <c r="A28" s="3">
        <f t="shared" si="3"/>
        <v>25</v>
      </c>
      <c r="B28" s="57" t="s">
        <v>105</v>
      </c>
      <c r="C28" s="59">
        <v>1362</v>
      </c>
      <c r="D28" s="31">
        <f t="shared" ref="D28:D34" si="7">SUM(E28:I28)</f>
        <v>18745</v>
      </c>
      <c r="E28" s="60">
        <v>4295</v>
      </c>
      <c r="F28" s="60">
        <v>5937</v>
      </c>
      <c r="G28" s="60">
        <v>5400</v>
      </c>
      <c r="H28" s="60">
        <v>0</v>
      </c>
      <c r="I28" s="60">
        <v>3113</v>
      </c>
      <c r="J28" s="61">
        <v>0</v>
      </c>
      <c r="K28" s="61">
        <v>0</v>
      </c>
      <c r="L28" s="61">
        <v>1700</v>
      </c>
      <c r="M28" s="61">
        <v>0</v>
      </c>
      <c r="N28" s="61">
        <v>0</v>
      </c>
      <c r="O28" s="31">
        <f t="shared" ref="O28:O34" si="8">SUM(P28:R28)</f>
        <v>0</v>
      </c>
      <c r="P28" s="60">
        <v>0</v>
      </c>
      <c r="Q28" s="60">
        <v>0</v>
      </c>
      <c r="R28" s="60">
        <v>0</v>
      </c>
      <c r="S28" s="32">
        <f t="shared" ref="S28:S34" si="9">C28+D28+J28+K28+L28+M28+N28+O28</f>
        <v>21807</v>
      </c>
    </row>
    <row r="29" spans="1:19" ht="20.25" customHeight="1" thickBot="1" x14ac:dyDescent="0.3">
      <c r="A29" s="3">
        <f t="shared" si="3"/>
        <v>26</v>
      </c>
      <c r="B29" s="57" t="s">
        <v>106</v>
      </c>
      <c r="C29" s="59">
        <v>9225</v>
      </c>
      <c r="D29" s="31">
        <f t="shared" si="7"/>
        <v>26061</v>
      </c>
      <c r="E29" s="60">
        <v>14893</v>
      </c>
      <c r="F29" s="60">
        <v>7831</v>
      </c>
      <c r="G29" s="60">
        <v>3337</v>
      </c>
      <c r="H29" s="60">
        <v>0</v>
      </c>
      <c r="I29" s="60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31">
        <f t="shared" si="8"/>
        <v>1</v>
      </c>
      <c r="P29" s="60">
        <v>1</v>
      </c>
      <c r="Q29" s="60">
        <v>0</v>
      </c>
      <c r="R29" s="60">
        <v>0</v>
      </c>
      <c r="S29" s="32">
        <f t="shared" si="9"/>
        <v>35287</v>
      </c>
    </row>
    <row r="30" spans="1:19" ht="20.25" customHeight="1" thickBot="1" x14ac:dyDescent="0.3">
      <c r="A30" s="3">
        <f t="shared" si="3"/>
        <v>27</v>
      </c>
      <c r="B30" s="57" t="s">
        <v>107</v>
      </c>
      <c r="C30" s="59">
        <v>1162</v>
      </c>
      <c r="D30" s="31">
        <f t="shared" si="7"/>
        <v>9522</v>
      </c>
      <c r="E30" s="60">
        <v>7651</v>
      </c>
      <c r="F30" s="60">
        <v>1191</v>
      </c>
      <c r="G30" s="60">
        <v>680</v>
      </c>
      <c r="H30" s="60">
        <v>0</v>
      </c>
      <c r="I30" s="60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31">
        <f t="shared" si="8"/>
        <v>352</v>
      </c>
      <c r="P30" s="60">
        <v>0</v>
      </c>
      <c r="Q30" s="60">
        <v>0</v>
      </c>
      <c r="R30" s="60">
        <v>352</v>
      </c>
      <c r="S30" s="32">
        <f t="shared" si="9"/>
        <v>11036</v>
      </c>
    </row>
    <row r="31" spans="1:19" ht="20.25" customHeight="1" thickBot="1" x14ac:dyDescent="0.3">
      <c r="A31" s="3">
        <f t="shared" si="3"/>
        <v>28</v>
      </c>
      <c r="B31" s="57" t="s">
        <v>108</v>
      </c>
      <c r="C31" s="59">
        <v>2667</v>
      </c>
      <c r="D31" s="31">
        <f t="shared" si="7"/>
        <v>16950</v>
      </c>
      <c r="E31" s="60">
        <v>8062</v>
      </c>
      <c r="F31" s="60">
        <v>4848</v>
      </c>
      <c r="G31" s="60">
        <v>4040</v>
      </c>
      <c r="H31" s="60">
        <v>0</v>
      </c>
      <c r="I31" s="60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31">
        <f t="shared" si="8"/>
        <v>0</v>
      </c>
      <c r="P31" s="60">
        <v>0</v>
      </c>
      <c r="Q31" s="60">
        <v>0</v>
      </c>
      <c r="R31" s="60">
        <v>0</v>
      </c>
      <c r="S31" s="32">
        <f t="shared" si="9"/>
        <v>19617</v>
      </c>
    </row>
    <row r="32" spans="1:19" ht="20.25" customHeight="1" thickBot="1" x14ac:dyDescent="0.3">
      <c r="A32" s="3">
        <f t="shared" si="3"/>
        <v>29</v>
      </c>
      <c r="B32" s="57" t="s">
        <v>109</v>
      </c>
      <c r="C32" s="59">
        <v>4988</v>
      </c>
      <c r="D32" s="31">
        <f t="shared" si="7"/>
        <v>48161</v>
      </c>
      <c r="E32" s="60">
        <v>14142</v>
      </c>
      <c r="F32" s="60">
        <v>8757</v>
      </c>
      <c r="G32" s="60">
        <v>20062</v>
      </c>
      <c r="H32" s="60">
        <v>5200</v>
      </c>
      <c r="I32" s="60">
        <v>0</v>
      </c>
      <c r="J32" s="61">
        <v>0</v>
      </c>
      <c r="K32" s="61">
        <v>0</v>
      </c>
      <c r="L32" s="61">
        <v>0</v>
      </c>
      <c r="M32" s="61">
        <v>2220</v>
      </c>
      <c r="N32" s="61">
        <v>0</v>
      </c>
      <c r="O32" s="31">
        <f t="shared" si="8"/>
        <v>0</v>
      </c>
      <c r="P32" s="60">
        <v>0</v>
      </c>
      <c r="Q32" s="60">
        <v>0</v>
      </c>
      <c r="R32" s="60">
        <v>0</v>
      </c>
      <c r="S32" s="32">
        <f t="shared" si="9"/>
        <v>55369</v>
      </c>
    </row>
    <row r="33" spans="1:19" ht="20.25" customHeight="1" thickBot="1" x14ac:dyDescent="0.3">
      <c r="A33" s="3">
        <f t="shared" si="3"/>
        <v>30</v>
      </c>
      <c r="B33" s="57" t="s">
        <v>110</v>
      </c>
      <c r="C33" s="59">
        <v>1050</v>
      </c>
      <c r="D33" s="31">
        <f t="shared" si="7"/>
        <v>1704</v>
      </c>
      <c r="E33" s="60">
        <v>205</v>
      </c>
      <c r="F33" s="60">
        <v>400</v>
      </c>
      <c r="G33" s="60">
        <v>960</v>
      </c>
      <c r="H33" s="60">
        <v>0</v>
      </c>
      <c r="I33" s="60">
        <v>139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31">
        <f t="shared" si="8"/>
        <v>242</v>
      </c>
      <c r="P33" s="60">
        <v>0</v>
      </c>
      <c r="Q33" s="60">
        <v>0</v>
      </c>
      <c r="R33" s="60">
        <v>242</v>
      </c>
      <c r="S33" s="32">
        <f t="shared" si="9"/>
        <v>2996</v>
      </c>
    </row>
    <row r="34" spans="1:19" ht="20.25" customHeight="1" thickBot="1" x14ac:dyDescent="0.3">
      <c r="A34" s="3">
        <f t="shared" si="3"/>
        <v>31</v>
      </c>
      <c r="B34" s="57" t="s">
        <v>111</v>
      </c>
      <c r="C34" s="59">
        <v>2008</v>
      </c>
      <c r="D34" s="31">
        <f t="shared" si="7"/>
        <v>2161</v>
      </c>
      <c r="E34" s="60">
        <v>350</v>
      </c>
      <c r="F34" s="60">
        <v>631</v>
      </c>
      <c r="G34" s="60">
        <v>1180</v>
      </c>
      <c r="H34" s="60">
        <v>0</v>
      </c>
      <c r="I34" s="60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31">
        <f t="shared" si="8"/>
        <v>179</v>
      </c>
      <c r="P34" s="60">
        <v>0</v>
      </c>
      <c r="Q34" s="60">
        <v>0</v>
      </c>
      <c r="R34" s="60">
        <v>179</v>
      </c>
      <c r="S34" s="32">
        <f t="shared" si="9"/>
        <v>4348</v>
      </c>
    </row>
    <row r="35" spans="1:19" ht="20.45" customHeight="1" thickBot="1" x14ac:dyDescent="0.3">
      <c r="A35" s="39"/>
      <c r="B35" s="40" t="s">
        <v>5</v>
      </c>
      <c r="C35" s="41">
        <f t="shared" ref="C35:S35" si="10">SUM(C4:C34)</f>
        <v>108788</v>
      </c>
      <c r="D35" s="41">
        <f t="shared" si="10"/>
        <v>375775</v>
      </c>
      <c r="E35" s="41">
        <f t="shared" si="10"/>
        <v>152805</v>
      </c>
      <c r="F35" s="41">
        <f t="shared" si="10"/>
        <v>92565</v>
      </c>
      <c r="G35" s="41">
        <f t="shared" si="10"/>
        <v>106784</v>
      </c>
      <c r="H35" s="41">
        <f t="shared" si="10"/>
        <v>6778</v>
      </c>
      <c r="I35" s="41">
        <f t="shared" si="10"/>
        <v>16843</v>
      </c>
      <c r="J35" s="41">
        <f t="shared" si="10"/>
        <v>0</v>
      </c>
      <c r="K35" s="41">
        <f t="shared" si="10"/>
        <v>0</v>
      </c>
      <c r="L35" s="41">
        <f t="shared" si="10"/>
        <v>50581</v>
      </c>
      <c r="M35" s="41">
        <f t="shared" si="10"/>
        <v>21287</v>
      </c>
      <c r="N35" s="41">
        <f t="shared" si="10"/>
        <v>262</v>
      </c>
      <c r="O35" s="41">
        <f t="shared" si="10"/>
        <v>15445</v>
      </c>
      <c r="P35" s="41">
        <f t="shared" si="10"/>
        <v>8698</v>
      </c>
      <c r="Q35" s="41">
        <f t="shared" si="10"/>
        <v>0</v>
      </c>
      <c r="R35" s="41">
        <f t="shared" si="10"/>
        <v>6747</v>
      </c>
      <c r="S35" s="42">
        <f t="shared" si="10"/>
        <v>572138</v>
      </c>
    </row>
    <row r="36" spans="1:19" ht="15" customHeight="1" thickBot="1" x14ac:dyDescent="0.3">
      <c r="C36" s="33"/>
      <c r="D36" s="34">
        <f>SUM(E35:I35)</f>
        <v>375775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4">
        <f>SUM(P35:R35)</f>
        <v>15445</v>
      </c>
      <c r="P36" s="33"/>
      <c r="Q36" s="33"/>
      <c r="R36" s="33"/>
      <c r="S36" s="35">
        <f>C35+D35+J35+K35+L35+M35+N35+O35</f>
        <v>572138</v>
      </c>
    </row>
    <row r="37" spans="1:19" s="5" customFormat="1" ht="17.45" customHeight="1" thickBot="1" x14ac:dyDescent="0.25">
      <c r="A37" s="7"/>
      <c r="B37" s="8" t="s">
        <v>78</v>
      </c>
      <c r="C37" s="38">
        <v>0</v>
      </c>
      <c r="D37" s="36">
        <f t="shared" ref="D37" si="11">SUM(E37:I37)</f>
        <v>5067</v>
      </c>
      <c r="E37" s="38"/>
      <c r="F37" s="38"/>
      <c r="G37" s="38">
        <v>4467</v>
      </c>
      <c r="H37" s="38"/>
      <c r="I37" s="38">
        <v>600</v>
      </c>
      <c r="J37" s="38"/>
      <c r="K37" s="38"/>
      <c r="L37" s="38"/>
      <c r="M37" s="38"/>
      <c r="N37" s="38"/>
      <c r="O37" s="36">
        <f t="shared" ref="O37" si="12">SUM(P37:R37)</f>
        <v>0</v>
      </c>
      <c r="P37" s="38"/>
      <c r="Q37" s="38"/>
      <c r="R37" s="38"/>
      <c r="S37" s="37">
        <f t="shared" ref="S37" si="13">C37+D37+J37+K37+L37+M37+N37+O37</f>
        <v>5067</v>
      </c>
    </row>
  </sheetData>
  <sheetProtection selectLockedCells="1"/>
  <mergeCells count="13">
    <mergeCell ref="J2:J3"/>
    <mergeCell ref="A2:A3"/>
    <mergeCell ref="B2:B3"/>
    <mergeCell ref="C2:C3"/>
    <mergeCell ref="D2:D3"/>
    <mergeCell ref="E2:I2"/>
    <mergeCell ref="S2:S3"/>
    <mergeCell ref="K2:K3"/>
    <mergeCell ref="L2:L3"/>
    <mergeCell ref="M2:M3"/>
    <mergeCell ref="N2:N3"/>
    <mergeCell ref="O2:O3"/>
    <mergeCell ref="P2:R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1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37"/>
  <sheetViews>
    <sheetView tabSelected="1" zoomScale="90" zoomScaleNormal="90" workbookViewId="0">
      <pane ySplit="3" topLeftCell="A4" activePane="bottomLeft" state="frozen"/>
      <selection pane="bottomLeft" activeCell="AJ39" sqref="AJ39"/>
    </sheetView>
  </sheetViews>
  <sheetFormatPr defaultColWidth="8.7109375" defaultRowHeight="15" x14ac:dyDescent="0.25"/>
  <cols>
    <col min="1" max="1" width="4.42578125" style="1" customWidth="1"/>
    <col min="2" max="2" width="16.140625" style="1" customWidth="1"/>
    <col min="3" max="3" width="6.85546875" style="1" customWidth="1"/>
    <col min="4" max="4" width="10" style="1" customWidth="1"/>
    <col min="5" max="5" width="12.85546875" style="1" customWidth="1"/>
    <col min="6" max="6" width="10.140625" style="1" customWidth="1"/>
    <col min="7" max="7" width="9.28515625" style="1" customWidth="1"/>
    <col min="8" max="8" width="10.28515625" style="1" customWidth="1"/>
    <col min="9" max="9" width="10.42578125" style="1" customWidth="1"/>
    <col min="10" max="10" width="9.28515625" style="1" customWidth="1"/>
    <col min="11" max="11" width="8" style="1" customWidth="1"/>
    <col min="12" max="12" width="9.28515625" style="1" customWidth="1"/>
    <col min="13" max="13" width="10.140625" style="1" customWidth="1"/>
    <col min="14" max="14" width="11.140625" style="1" customWidth="1"/>
    <col min="15" max="15" width="8.5703125" style="1" customWidth="1"/>
    <col min="16" max="16" width="10.140625" style="1" customWidth="1"/>
    <col min="17" max="17" width="9" style="1" customWidth="1"/>
    <col min="18" max="18" width="8" style="1" customWidth="1"/>
    <col min="19" max="19" width="9.85546875" style="1" customWidth="1"/>
    <col min="20" max="20" width="9.28515625" style="1" customWidth="1"/>
    <col min="21" max="21" width="9.42578125" style="1" customWidth="1"/>
    <col min="22" max="36" width="10.85546875" style="1" customWidth="1"/>
    <col min="37" max="38" width="8.7109375" style="1"/>
    <col min="39" max="39" width="11" style="1" customWidth="1"/>
    <col min="40" max="16384" width="8.7109375" style="1"/>
  </cols>
  <sheetData>
    <row r="1" spans="1:39" ht="16.5" thickBot="1" x14ac:dyDescent="0.3">
      <c r="B1" s="6"/>
      <c r="E1" s="13" t="s">
        <v>112</v>
      </c>
      <c r="F1" s="14"/>
      <c r="G1" s="14"/>
      <c r="H1" s="14"/>
      <c r="I1" s="14"/>
      <c r="V1" s="6"/>
      <c r="X1" s="6" t="str">
        <f>E1</f>
        <v>Novohradský seniorát - výdavky - rok 2025</v>
      </c>
    </row>
    <row r="2" spans="1:39" x14ac:dyDescent="0.25">
      <c r="A2" s="75" t="s">
        <v>3</v>
      </c>
      <c r="B2" s="77" t="s">
        <v>0</v>
      </c>
      <c r="C2" s="68" t="s">
        <v>37</v>
      </c>
      <c r="D2" s="68" t="s">
        <v>38</v>
      </c>
      <c r="E2" s="73" t="s">
        <v>36</v>
      </c>
      <c r="F2" s="74"/>
      <c r="G2" s="74"/>
      <c r="H2" s="74"/>
      <c r="I2" s="74"/>
      <c r="J2" s="74"/>
      <c r="K2" s="74"/>
      <c r="L2" s="74"/>
      <c r="M2" s="74"/>
      <c r="N2" s="68" t="s">
        <v>47</v>
      </c>
      <c r="O2" s="68" t="s">
        <v>48</v>
      </c>
      <c r="P2" s="68" t="s">
        <v>80</v>
      </c>
      <c r="Q2" s="68" t="s">
        <v>49</v>
      </c>
      <c r="R2" s="68" t="s">
        <v>50</v>
      </c>
      <c r="S2" s="68" t="s">
        <v>51</v>
      </c>
      <c r="T2" s="68" t="s">
        <v>52</v>
      </c>
      <c r="U2" s="68" t="s">
        <v>53</v>
      </c>
      <c r="V2" s="68" t="s">
        <v>54</v>
      </c>
      <c r="W2" s="68" t="s">
        <v>55</v>
      </c>
      <c r="X2" s="68" t="s">
        <v>56</v>
      </c>
      <c r="Y2" s="68" t="s">
        <v>57</v>
      </c>
      <c r="Z2" s="68" t="s">
        <v>58</v>
      </c>
      <c r="AA2" s="68" t="s">
        <v>59</v>
      </c>
      <c r="AB2" s="68" t="s">
        <v>60</v>
      </c>
      <c r="AC2" s="68" t="s">
        <v>61</v>
      </c>
      <c r="AD2" s="68" t="s">
        <v>62</v>
      </c>
      <c r="AE2" s="68" t="s">
        <v>63</v>
      </c>
      <c r="AF2" s="68" t="s">
        <v>64</v>
      </c>
      <c r="AG2" s="73" t="s">
        <v>2</v>
      </c>
      <c r="AH2" s="74"/>
      <c r="AI2" s="74"/>
      <c r="AJ2" s="74"/>
      <c r="AK2" s="68" t="s">
        <v>69</v>
      </c>
      <c r="AL2" s="68" t="s">
        <v>70</v>
      </c>
      <c r="AM2" s="70" t="s">
        <v>71</v>
      </c>
    </row>
    <row r="3" spans="1:39" ht="36.75" thickBot="1" x14ac:dyDescent="0.3">
      <c r="A3" s="76"/>
      <c r="B3" s="78"/>
      <c r="C3" s="72"/>
      <c r="D3" s="72"/>
      <c r="E3" s="11" t="s">
        <v>39</v>
      </c>
      <c r="F3" s="11" t="s">
        <v>40</v>
      </c>
      <c r="G3" s="11" t="s">
        <v>41</v>
      </c>
      <c r="H3" s="11" t="s">
        <v>79</v>
      </c>
      <c r="I3" s="11" t="s">
        <v>42</v>
      </c>
      <c r="J3" s="11" t="s">
        <v>43</v>
      </c>
      <c r="K3" s="11" t="s">
        <v>44</v>
      </c>
      <c r="L3" s="11" t="s">
        <v>45</v>
      </c>
      <c r="M3" s="11" t="s">
        <v>46</v>
      </c>
      <c r="N3" s="72"/>
      <c r="O3" s="69"/>
      <c r="P3" s="69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11" t="s">
        <v>65</v>
      </c>
      <c r="AH3" s="11" t="s">
        <v>66</v>
      </c>
      <c r="AI3" s="11" t="s">
        <v>67</v>
      </c>
      <c r="AJ3" s="11" t="s">
        <v>68</v>
      </c>
      <c r="AK3" s="72"/>
      <c r="AL3" s="69"/>
      <c r="AM3" s="71"/>
    </row>
    <row r="4" spans="1:39" ht="20.25" customHeight="1" x14ac:dyDescent="0.25">
      <c r="A4" s="2">
        <v>1</v>
      </c>
      <c r="B4" s="56" t="s">
        <v>81</v>
      </c>
      <c r="C4" s="58">
        <v>0</v>
      </c>
      <c r="D4" s="43">
        <f>SUM(E4:M4)</f>
        <v>2583</v>
      </c>
      <c r="E4" s="60">
        <v>73</v>
      </c>
      <c r="F4" s="60">
        <v>0</v>
      </c>
      <c r="G4" s="60">
        <v>384</v>
      </c>
      <c r="H4" s="62">
        <v>331</v>
      </c>
      <c r="I4" s="62">
        <v>185</v>
      </c>
      <c r="J4" s="62">
        <v>0</v>
      </c>
      <c r="K4" s="62">
        <v>0</v>
      </c>
      <c r="L4" s="62">
        <v>135</v>
      </c>
      <c r="M4" s="62">
        <v>1475</v>
      </c>
      <c r="N4" s="63">
        <v>0</v>
      </c>
      <c r="O4" s="63">
        <v>0</v>
      </c>
      <c r="P4" s="43">
        <f>SUM(Q4:AD4)</f>
        <v>1374</v>
      </c>
      <c r="Q4" s="62">
        <v>505</v>
      </c>
      <c r="R4" s="62">
        <v>0</v>
      </c>
      <c r="S4" s="62">
        <v>13</v>
      </c>
      <c r="T4" s="62">
        <v>0</v>
      </c>
      <c r="U4" s="62">
        <v>0</v>
      </c>
      <c r="V4" s="62">
        <v>0</v>
      </c>
      <c r="W4" s="62">
        <v>0</v>
      </c>
      <c r="X4" s="62">
        <v>239</v>
      </c>
      <c r="Y4" s="62">
        <v>0</v>
      </c>
      <c r="Z4" s="62">
        <v>340</v>
      </c>
      <c r="AA4" s="62">
        <v>0</v>
      </c>
      <c r="AB4" s="62">
        <v>0</v>
      </c>
      <c r="AC4" s="62">
        <v>0</v>
      </c>
      <c r="AD4" s="62">
        <v>277</v>
      </c>
      <c r="AE4" s="63">
        <v>0</v>
      </c>
      <c r="AF4" s="43">
        <f>SUM(AG4:AJ4)</f>
        <v>148</v>
      </c>
      <c r="AG4" s="62">
        <v>148</v>
      </c>
      <c r="AH4" s="62">
        <v>0</v>
      </c>
      <c r="AI4" s="62">
        <v>0</v>
      </c>
      <c r="AJ4" s="62">
        <v>0</v>
      </c>
      <c r="AK4" s="52">
        <f>C4+D4+N4+O4+P4+AE4+AF4</f>
        <v>4105</v>
      </c>
      <c r="AL4" s="17">
        <f>Príjmy!S4</f>
        <v>2969</v>
      </c>
      <c r="AM4" s="53">
        <f>AL4-AK4</f>
        <v>-1136</v>
      </c>
    </row>
    <row r="5" spans="1:39" ht="20.25" customHeight="1" x14ac:dyDescent="0.25">
      <c r="A5" s="3">
        <v>2</v>
      </c>
      <c r="B5" s="57" t="s">
        <v>82</v>
      </c>
      <c r="C5" s="58">
        <v>0</v>
      </c>
      <c r="D5" s="44">
        <f t="shared" ref="D5:D27" si="0">SUM(E5:M5)</f>
        <v>594</v>
      </c>
      <c r="E5" s="60">
        <v>0</v>
      </c>
      <c r="F5" s="60">
        <v>0</v>
      </c>
      <c r="G5" s="60">
        <v>350</v>
      </c>
      <c r="H5" s="62">
        <v>0</v>
      </c>
      <c r="I5" s="62">
        <v>25</v>
      </c>
      <c r="J5" s="62">
        <v>0</v>
      </c>
      <c r="K5" s="62">
        <v>0</v>
      </c>
      <c r="L5" s="62">
        <v>163</v>
      </c>
      <c r="M5" s="62">
        <v>56</v>
      </c>
      <c r="N5" s="63">
        <v>0</v>
      </c>
      <c r="O5" s="63">
        <v>0</v>
      </c>
      <c r="P5" s="44">
        <f t="shared" ref="P5:P27" si="1">SUM(Q5:AD5)</f>
        <v>684</v>
      </c>
      <c r="Q5" s="62">
        <v>82</v>
      </c>
      <c r="R5" s="62">
        <v>0</v>
      </c>
      <c r="S5" s="62">
        <v>0</v>
      </c>
      <c r="T5" s="62">
        <v>0</v>
      </c>
      <c r="U5" s="62">
        <v>30</v>
      </c>
      <c r="V5" s="62">
        <v>38</v>
      </c>
      <c r="W5" s="62">
        <v>0</v>
      </c>
      <c r="X5" s="62">
        <v>389</v>
      </c>
      <c r="Y5" s="62">
        <v>0</v>
      </c>
      <c r="Z5" s="62">
        <v>21</v>
      </c>
      <c r="AA5" s="62">
        <v>61</v>
      </c>
      <c r="AB5" s="62">
        <v>0</v>
      </c>
      <c r="AC5" s="62">
        <v>0</v>
      </c>
      <c r="AD5" s="62">
        <v>63</v>
      </c>
      <c r="AE5" s="63">
        <v>0</v>
      </c>
      <c r="AF5" s="44">
        <f t="shared" ref="AF5:AF27" si="2">SUM(AG5:AJ5)</f>
        <v>2547</v>
      </c>
      <c r="AG5" s="62">
        <v>1562</v>
      </c>
      <c r="AH5" s="62">
        <v>975</v>
      </c>
      <c r="AI5" s="62">
        <v>10</v>
      </c>
      <c r="AJ5" s="62">
        <v>0</v>
      </c>
      <c r="AK5" s="54">
        <f t="shared" ref="AK5:AK27" si="3">C5+D5+N5+O5+P5+AE5+AF5</f>
        <v>3825</v>
      </c>
      <c r="AL5" s="17">
        <f>Príjmy!S5</f>
        <v>6959</v>
      </c>
      <c r="AM5" s="55">
        <f t="shared" ref="AM5:AM27" si="4">AL5-AK5</f>
        <v>3134</v>
      </c>
    </row>
    <row r="6" spans="1:39" ht="20.25" customHeight="1" x14ac:dyDescent="0.25">
      <c r="A6" s="3">
        <v>3</v>
      </c>
      <c r="B6" s="57" t="s">
        <v>83</v>
      </c>
      <c r="C6" s="58">
        <v>0</v>
      </c>
      <c r="D6" s="44">
        <f t="shared" si="0"/>
        <v>25094</v>
      </c>
      <c r="E6" s="60">
        <v>24800</v>
      </c>
      <c r="F6" s="60">
        <v>0</v>
      </c>
      <c r="G6" s="60">
        <v>0</v>
      </c>
      <c r="H6" s="62">
        <v>0</v>
      </c>
      <c r="I6" s="62">
        <v>0</v>
      </c>
      <c r="J6" s="62">
        <v>0</v>
      </c>
      <c r="K6" s="62">
        <v>0</v>
      </c>
      <c r="L6" s="62">
        <v>294</v>
      </c>
      <c r="M6" s="62">
        <v>0</v>
      </c>
      <c r="N6" s="63">
        <v>0</v>
      </c>
      <c r="O6" s="63">
        <v>0</v>
      </c>
      <c r="P6" s="44">
        <f t="shared" si="1"/>
        <v>2771</v>
      </c>
      <c r="Q6" s="62">
        <v>194</v>
      </c>
      <c r="R6" s="62">
        <v>0</v>
      </c>
      <c r="S6" s="62">
        <v>82</v>
      </c>
      <c r="T6" s="62">
        <v>0</v>
      </c>
      <c r="U6" s="62">
        <v>0</v>
      </c>
      <c r="V6" s="62">
        <v>218</v>
      </c>
      <c r="W6" s="62">
        <v>12</v>
      </c>
      <c r="X6" s="62">
        <v>1144</v>
      </c>
      <c r="Y6" s="62">
        <v>344</v>
      </c>
      <c r="Z6" s="62">
        <v>357</v>
      </c>
      <c r="AA6" s="62">
        <v>169</v>
      </c>
      <c r="AB6" s="62">
        <v>0</v>
      </c>
      <c r="AC6" s="62">
        <v>0</v>
      </c>
      <c r="AD6" s="62">
        <v>251</v>
      </c>
      <c r="AE6" s="63">
        <v>0</v>
      </c>
      <c r="AF6" s="44">
        <f t="shared" si="2"/>
        <v>580</v>
      </c>
      <c r="AG6" s="62">
        <v>580</v>
      </c>
      <c r="AH6" s="62">
        <v>0</v>
      </c>
      <c r="AI6" s="62">
        <v>0</v>
      </c>
      <c r="AJ6" s="62">
        <v>0</v>
      </c>
      <c r="AK6" s="54">
        <f t="shared" si="3"/>
        <v>28445</v>
      </c>
      <c r="AL6" s="17">
        <f>Príjmy!S6</f>
        <v>12876</v>
      </c>
      <c r="AM6" s="55">
        <f t="shared" si="4"/>
        <v>-15569</v>
      </c>
    </row>
    <row r="7" spans="1:39" ht="20.25" customHeight="1" x14ac:dyDescent="0.25">
      <c r="A7" s="3">
        <v>4</v>
      </c>
      <c r="B7" s="57" t="s">
        <v>84</v>
      </c>
      <c r="C7" s="58">
        <v>0</v>
      </c>
      <c r="D7" s="44">
        <f t="shared" si="0"/>
        <v>2684</v>
      </c>
      <c r="E7" s="60">
        <v>1361</v>
      </c>
      <c r="F7" s="60">
        <v>280</v>
      </c>
      <c r="G7" s="60">
        <v>0</v>
      </c>
      <c r="H7" s="62">
        <v>142</v>
      </c>
      <c r="I7" s="62">
        <v>0</v>
      </c>
      <c r="J7" s="62">
        <v>0</v>
      </c>
      <c r="K7" s="62">
        <v>72</v>
      </c>
      <c r="L7" s="62">
        <v>306</v>
      </c>
      <c r="M7" s="62">
        <v>523</v>
      </c>
      <c r="N7" s="63">
        <v>0</v>
      </c>
      <c r="O7" s="63">
        <v>0</v>
      </c>
      <c r="P7" s="44">
        <f t="shared" si="1"/>
        <v>4736</v>
      </c>
      <c r="Q7" s="62">
        <v>418</v>
      </c>
      <c r="R7" s="62">
        <v>0</v>
      </c>
      <c r="S7" s="62">
        <v>62</v>
      </c>
      <c r="T7" s="62">
        <v>8</v>
      </c>
      <c r="U7" s="62">
        <v>97</v>
      </c>
      <c r="V7" s="62">
        <v>15</v>
      </c>
      <c r="W7" s="62">
        <v>0</v>
      </c>
      <c r="X7" s="62">
        <v>1594</v>
      </c>
      <c r="Y7" s="62">
        <v>2238</v>
      </c>
      <c r="Z7" s="62">
        <v>0</v>
      </c>
      <c r="AA7" s="62">
        <v>154</v>
      </c>
      <c r="AB7" s="62">
        <v>0</v>
      </c>
      <c r="AC7" s="62">
        <v>0</v>
      </c>
      <c r="AD7" s="62">
        <v>150</v>
      </c>
      <c r="AE7" s="63">
        <v>0</v>
      </c>
      <c r="AF7" s="44">
        <f t="shared" si="2"/>
        <v>2876</v>
      </c>
      <c r="AG7" s="62">
        <v>2876</v>
      </c>
      <c r="AH7" s="62">
        <v>0</v>
      </c>
      <c r="AI7" s="62">
        <v>0</v>
      </c>
      <c r="AJ7" s="62">
        <v>0</v>
      </c>
      <c r="AK7" s="54">
        <f t="shared" si="3"/>
        <v>10296</v>
      </c>
      <c r="AL7" s="17">
        <f>Príjmy!S7</f>
        <v>9039</v>
      </c>
      <c r="AM7" s="55">
        <f t="shared" si="4"/>
        <v>-1257</v>
      </c>
    </row>
    <row r="8" spans="1:39" ht="20.25" customHeight="1" x14ac:dyDescent="0.25">
      <c r="A8" s="3">
        <v>5</v>
      </c>
      <c r="B8" s="57" t="s">
        <v>85</v>
      </c>
      <c r="C8" s="58">
        <v>0</v>
      </c>
      <c r="D8" s="44">
        <f t="shared" si="0"/>
        <v>1803</v>
      </c>
      <c r="E8" s="60">
        <v>0</v>
      </c>
      <c r="F8" s="60">
        <v>0</v>
      </c>
      <c r="G8" s="60">
        <v>0</v>
      </c>
      <c r="H8" s="62">
        <v>419</v>
      </c>
      <c r="I8" s="62">
        <v>591</v>
      </c>
      <c r="J8" s="62">
        <v>0</v>
      </c>
      <c r="K8" s="62">
        <v>0</v>
      </c>
      <c r="L8" s="62">
        <v>503</v>
      </c>
      <c r="M8" s="62">
        <v>290</v>
      </c>
      <c r="N8" s="63">
        <v>0</v>
      </c>
      <c r="O8" s="63">
        <v>0</v>
      </c>
      <c r="P8" s="44">
        <f t="shared" si="1"/>
        <v>9583</v>
      </c>
      <c r="Q8" s="62">
        <v>1912</v>
      </c>
      <c r="R8" s="62">
        <v>0</v>
      </c>
      <c r="S8" s="62">
        <v>36</v>
      </c>
      <c r="T8" s="62">
        <v>0</v>
      </c>
      <c r="U8" s="62">
        <v>30</v>
      </c>
      <c r="V8" s="62">
        <v>3001</v>
      </c>
      <c r="W8" s="62">
        <v>225</v>
      </c>
      <c r="X8" s="62">
        <v>1525</v>
      </c>
      <c r="Y8" s="62">
        <v>2063</v>
      </c>
      <c r="Z8" s="62">
        <v>509</v>
      </c>
      <c r="AA8" s="62">
        <v>204</v>
      </c>
      <c r="AB8" s="62">
        <v>0</v>
      </c>
      <c r="AC8" s="62">
        <v>0</v>
      </c>
      <c r="AD8" s="62">
        <v>78</v>
      </c>
      <c r="AE8" s="63">
        <v>0</v>
      </c>
      <c r="AF8" s="44">
        <f t="shared" si="2"/>
        <v>10979</v>
      </c>
      <c r="AG8" s="62">
        <v>10786</v>
      </c>
      <c r="AH8" s="62">
        <v>0</v>
      </c>
      <c r="AI8" s="62">
        <v>193</v>
      </c>
      <c r="AJ8" s="62">
        <v>0</v>
      </c>
      <c r="AK8" s="54">
        <f t="shared" si="3"/>
        <v>22365</v>
      </c>
      <c r="AL8" s="17">
        <f>Príjmy!S8</f>
        <v>36317</v>
      </c>
      <c r="AM8" s="55">
        <f t="shared" si="4"/>
        <v>13952</v>
      </c>
    </row>
    <row r="9" spans="1:39" ht="20.25" customHeight="1" x14ac:dyDescent="0.25">
      <c r="A9" s="3">
        <v>6</v>
      </c>
      <c r="B9" s="57" t="s">
        <v>86</v>
      </c>
      <c r="C9" s="58">
        <v>0</v>
      </c>
      <c r="D9" s="44">
        <f t="shared" si="0"/>
        <v>1210</v>
      </c>
      <c r="E9" s="60">
        <v>0</v>
      </c>
      <c r="F9" s="60">
        <v>0</v>
      </c>
      <c r="G9" s="60">
        <v>55</v>
      </c>
      <c r="H9" s="62">
        <v>131</v>
      </c>
      <c r="I9" s="62">
        <v>0</v>
      </c>
      <c r="J9" s="62">
        <v>0</v>
      </c>
      <c r="K9" s="62">
        <v>0</v>
      </c>
      <c r="L9" s="62">
        <v>279</v>
      </c>
      <c r="M9" s="62">
        <v>745</v>
      </c>
      <c r="N9" s="63">
        <v>0</v>
      </c>
      <c r="O9" s="63">
        <v>0</v>
      </c>
      <c r="P9" s="44">
        <f t="shared" si="1"/>
        <v>1784</v>
      </c>
      <c r="Q9" s="62">
        <v>72</v>
      </c>
      <c r="R9" s="62">
        <v>0</v>
      </c>
      <c r="S9" s="62">
        <v>0</v>
      </c>
      <c r="T9" s="62">
        <v>0</v>
      </c>
      <c r="U9" s="62">
        <v>0</v>
      </c>
      <c r="V9" s="62">
        <v>48</v>
      </c>
      <c r="W9" s="62">
        <v>6</v>
      </c>
      <c r="X9" s="62">
        <v>851</v>
      </c>
      <c r="Y9" s="62">
        <v>271</v>
      </c>
      <c r="Z9" s="62">
        <v>387</v>
      </c>
      <c r="AA9" s="62">
        <v>60</v>
      </c>
      <c r="AB9" s="62">
        <v>0</v>
      </c>
      <c r="AC9" s="62">
        <v>0</v>
      </c>
      <c r="AD9" s="62">
        <v>89</v>
      </c>
      <c r="AE9" s="63">
        <v>0</v>
      </c>
      <c r="AF9" s="44">
        <f t="shared" si="2"/>
        <v>3335</v>
      </c>
      <c r="AG9" s="62">
        <v>3165</v>
      </c>
      <c r="AH9" s="62">
        <v>50</v>
      </c>
      <c r="AI9" s="62">
        <v>120</v>
      </c>
      <c r="AJ9" s="62">
        <v>0</v>
      </c>
      <c r="AK9" s="54">
        <f t="shared" si="3"/>
        <v>6329</v>
      </c>
      <c r="AL9" s="17">
        <f>Príjmy!S9</f>
        <v>18883</v>
      </c>
      <c r="AM9" s="55">
        <f t="shared" si="4"/>
        <v>12554</v>
      </c>
    </row>
    <row r="10" spans="1:39" ht="20.25" customHeight="1" x14ac:dyDescent="0.25">
      <c r="A10" s="3">
        <v>7</v>
      </c>
      <c r="B10" s="57" t="s">
        <v>87</v>
      </c>
      <c r="C10" s="58">
        <v>0</v>
      </c>
      <c r="D10" s="44">
        <f t="shared" si="0"/>
        <v>1956</v>
      </c>
      <c r="E10" s="60">
        <v>1600</v>
      </c>
      <c r="F10" s="60">
        <v>0</v>
      </c>
      <c r="G10" s="60">
        <v>0</v>
      </c>
      <c r="H10" s="62">
        <v>0</v>
      </c>
      <c r="I10" s="62">
        <v>0</v>
      </c>
      <c r="J10" s="62">
        <v>0</v>
      </c>
      <c r="K10" s="62">
        <v>0</v>
      </c>
      <c r="L10" s="62">
        <v>356</v>
      </c>
      <c r="M10" s="62">
        <v>0</v>
      </c>
      <c r="N10" s="63">
        <v>0</v>
      </c>
      <c r="O10" s="63">
        <v>0</v>
      </c>
      <c r="P10" s="44">
        <f t="shared" si="1"/>
        <v>1548</v>
      </c>
      <c r="Q10" s="62">
        <v>166</v>
      </c>
      <c r="R10" s="62">
        <v>0</v>
      </c>
      <c r="S10" s="62">
        <v>0</v>
      </c>
      <c r="T10" s="62">
        <v>0</v>
      </c>
      <c r="U10" s="62">
        <v>0</v>
      </c>
      <c r="V10" s="62">
        <v>60</v>
      </c>
      <c r="W10" s="62">
        <v>4</v>
      </c>
      <c r="X10" s="62">
        <v>924</v>
      </c>
      <c r="Y10" s="62">
        <v>0</v>
      </c>
      <c r="Z10" s="62">
        <v>302</v>
      </c>
      <c r="AA10" s="62">
        <v>92</v>
      </c>
      <c r="AB10" s="62">
        <v>0</v>
      </c>
      <c r="AC10" s="62">
        <v>0</v>
      </c>
      <c r="AD10" s="62">
        <v>0</v>
      </c>
      <c r="AE10" s="63">
        <v>0</v>
      </c>
      <c r="AF10" s="44">
        <f t="shared" si="2"/>
        <v>273</v>
      </c>
      <c r="AG10" s="62">
        <v>238</v>
      </c>
      <c r="AH10" s="62">
        <v>35</v>
      </c>
      <c r="AI10" s="62">
        <v>0</v>
      </c>
      <c r="AJ10" s="62">
        <v>0</v>
      </c>
      <c r="AK10" s="54">
        <f t="shared" si="3"/>
        <v>3777</v>
      </c>
      <c r="AL10" s="17">
        <f>Príjmy!S10</f>
        <v>4163</v>
      </c>
      <c r="AM10" s="55">
        <f t="shared" si="4"/>
        <v>386</v>
      </c>
    </row>
    <row r="11" spans="1:39" ht="20.25" customHeight="1" x14ac:dyDescent="0.25">
      <c r="A11" s="3">
        <v>8</v>
      </c>
      <c r="B11" s="57" t="s">
        <v>88</v>
      </c>
      <c r="C11" s="58">
        <v>0</v>
      </c>
      <c r="D11" s="44">
        <f t="shared" si="0"/>
        <v>1916</v>
      </c>
      <c r="E11" s="60">
        <v>1431</v>
      </c>
      <c r="F11" s="60">
        <v>0</v>
      </c>
      <c r="G11" s="60">
        <v>205</v>
      </c>
      <c r="H11" s="62">
        <v>0</v>
      </c>
      <c r="I11" s="62">
        <v>0</v>
      </c>
      <c r="J11" s="62">
        <v>0</v>
      </c>
      <c r="K11" s="62">
        <v>50</v>
      </c>
      <c r="L11" s="62">
        <v>199</v>
      </c>
      <c r="M11" s="62">
        <v>31</v>
      </c>
      <c r="N11" s="63">
        <v>0</v>
      </c>
      <c r="O11" s="63">
        <v>0</v>
      </c>
      <c r="P11" s="44">
        <f t="shared" si="1"/>
        <v>1814</v>
      </c>
      <c r="Q11" s="62">
        <v>0</v>
      </c>
      <c r="R11" s="62">
        <v>0</v>
      </c>
      <c r="S11" s="62">
        <v>0</v>
      </c>
      <c r="T11" s="62">
        <v>72</v>
      </c>
      <c r="U11" s="62">
        <v>0</v>
      </c>
      <c r="V11" s="62">
        <v>1188</v>
      </c>
      <c r="W11" s="62">
        <v>0</v>
      </c>
      <c r="X11" s="62">
        <v>325</v>
      </c>
      <c r="Y11" s="62">
        <v>0</v>
      </c>
      <c r="Z11" s="62">
        <v>157</v>
      </c>
      <c r="AA11" s="62">
        <v>0</v>
      </c>
      <c r="AB11" s="62">
        <v>0</v>
      </c>
      <c r="AC11" s="62">
        <v>0</v>
      </c>
      <c r="AD11" s="62">
        <v>72</v>
      </c>
      <c r="AE11" s="63">
        <v>0</v>
      </c>
      <c r="AF11" s="44">
        <f t="shared" si="2"/>
        <v>227</v>
      </c>
      <c r="AG11" s="62">
        <v>0</v>
      </c>
      <c r="AH11" s="62">
        <v>127</v>
      </c>
      <c r="AI11" s="62">
        <v>100</v>
      </c>
      <c r="AJ11" s="62">
        <v>0</v>
      </c>
      <c r="AK11" s="54">
        <f t="shared" si="3"/>
        <v>3957</v>
      </c>
      <c r="AL11" s="17">
        <f>Príjmy!S11</f>
        <v>3443</v>
      </c>
      <c r="AM11" s="55">
        <f t="shared" si="4"/>
        <v>-514</v>
      </c>
    </row>
    <row r="12" spans="1:39" ht="20.25" customHeight="1" x14ac:dyDescent="0.25">
      <c r="A12" s="3">
        <v>9</v>
      </c>
      <c r="B12" s="57" t="s">
        <v>89</v>
      </c>
      <c r="C12" s="58">
        <v>0</v>
      </c>
      <c r="D12" s="44">
        <f t="shared" si="0"/>
        <v>71</v>
      </c>
      <c r="E12" s="60">
        <v>0</v>
      </c>
      <c r="F12" s="60">
        <v>0</v>
      </c>
      <c r="G12" s="60">
        <v>0</v>
      </c>
      <c r="H12" s="62">
        <v>0</v>
      </c>
      <c r="I12" s="62">
        <v>0</v>
      </c>
      <c r="J12" s="62">
        <v>0</v>
      </c>
      <c r="K12" s="62">
        <v>0</v>
      </c>
      <c r="L12" s="62">
        <v>36</v>
      </c>
      <c r="M12" s="62">
        <v>35</v>
      </c>
      <c r="N12" s="63">
        <v>0</v>
      </c>
      <c r="O12" s="63">
        <v>0</v>
      </c>
      <c r="P12" s="44">
        <f t="shared" si="1"/>
        <v>1171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58</v>
      </c>
      <c r="W12" s="62">
        <v>0</v>
      </c>
      <c r="X12" s="62">
        <v>616</v>
      </c>
      <c r="Y12" s="62">
        <v>0</v>
      </c>
      <c r="Z12" s="62">
        <v>104</v>
      </c>
      <c r="AA12" s="62">
        <v>326</v>
      </c>
      <c r="AB12" s="62">
        <v>0</v>
      </c>
      <c r="AC12" s="62">
        <v>0</v>
      </c>
      <c r="AD12" s="62">
        <v>67</v>
      </c>
      <c r="AE12" s="63">
        <v>0</v>
      </c>
      <c r="AF12" s="44">
        <f t="shared" si="2"/>
        <v>223</v>
      </c>
      <c r="AG12" s="62">
        <v>92</v>
      </c>
      <c r="AH12" s="62">
        <v>131</v>
      </c>
      <c r="AI12" s="62">
        <v>0</v>
      </c>
      <c r="AJ12" s="62">
        <v>0</v>
      </c>
      <c r="AK12" s="54">
        <f t="shared" si="3"/>
        <v>1465</v>
      </c>
      <c r="AL12" s="17">
        <f>Príjmy!S12</f>
        <v>2435</v>
      </c>
      <c r="AM12" s="55">
        <f t="shared" si="4"/>
        <v>970</v>
      </c>
    </row>
    <row r="13" spans="1:39" ht="20.25" customHeight="1" x14ac:dyDescent="0.25">
      <c r="A13" s="3">
        <v>10</v>
      </c>
      <c r="B13" s="57" t="s">
        <v>90</v>
      </c>
      <c r="C13" s="58">
        <v>0</v>
      </c>
      <c r="D13" s="44">
        <f t="shared" si="0"/>
        <v>12382</v>
      </c>
      <c r="E13" s="60">
        <v>9282</v>
      </c>
      <c r="F13" s="60">
        <v>0</v>
      </c>
      <c r="G13" s="60">
        <v>731</v>
      </c>
      <c r="H13" s="62">
        <v>738</v>
      </c>
      <c r="I13" s="62">
        <v>393</v>
      </c>
      <c r="J13" s="62">
        <v>0</v>
      </c>
      <c r="K13" s="62">
        <v>0</v>
      </c>
      <c r="L13" s="62">
        <v>1238</v>
      </c>
      <c r="M13" s="62">
        <v>0</v>
      </c>
      <c r="N13" s="63">
        <v>0</v>
      </c>
      <c r="O13" s="63">
        <v>0</v>
      </c>
      <c r="P13" s="44">
        <f t="shared" si="1"/>
        <v>9357</v>
      </c>
      <c r="Q13" s="62">
        <v>1700</v>
      </c>
      <c r="R13" s="62">
        <v>0</v>
      </c>
      <c r="S13" s="62">
        <v>325</v>
      </c>
      <c r="T13" s="62">
        <v>9</v>
      </c>
      <c r="U13" s="62">
        <v>272</v>
      </c>
      <c r="V13" s="62">
        <v>1192</v>
      </c>
      <c r="W13" s="62">
        <v>128</v>
      </c>
      <c r="X13" s="62">
        <v>2910</v>
      </c>
      <c r="Y13" s="62">
        <v>1848</v>
      </c>
      <c r="Z13" s="62">
        <v>567</v>
      </c>
      <c r="AA13" s="62">
        <v>178</v>
      </c>
      <c r="AB13" s="62">
        <v>0</v>
      </c>
      <c r="AC13" s="62">
        <v>0</v>
      </c>
      <c r="AD13" s="62">
        <v>228</v>
      </c>
      <c r="AE13" s="63">
        <v>0</v>
      </c>
      <c r="AF13" s="44">
        <f t="shared" si="2"/>
        <v>7040</v>
      </c>
      <c r="AG13" s="62">
        <v>6964</v>
      </c>
      <c r="AH13" s="62">
        <v>76</v>
      </c>
      <c r="AI13" s="62">
        <v>0</v>
      </c>
      <c r="AJ13" s="62">
        <v>0</v>
      </c>
      <c r="AK13" s="54">
        <f t="shared" si="3"/>
        <v>28779</v>
      </c>
      <c r="AL13" s="17">
        <f>Príjmy!S13</f>
        <v>36608</v>
      </c>
      <c r="AM13" s="55">
        <f t="shared" si="4"/>
        <v>7829</v>
      </c>
    </row>
    <row r="14" spans="1:39" ht="20.25" customHeight="1" x14ac:dyDescent="0.25">
      <c r="A14" s="3">
        <v>11</v>
      </c>
      <c r="B14" s="57" t="s">
        <v>91</v>
      </c>
      <c r="C14" s="58">
        <v>0</v>
      </c>
      <c r="D14" s="44">
        <f t="shared" si="0"/>
        <v>5516</v>
      </c>
      <c r="E14" s="60">
        <v>4067</v>
      </c>
      <c r="F14" s="60">
        <v>0</v>
      </c>
      <c r="G14" s="60">
        <v>0</v>
      </c>
      <c r="H14" s="62">
        <v>880</v>
      </c>
      <c r="I14" s="62">
        <v>240</v>
      </c>
      <c r="J14" s="62">
        <v>0</v>
      </c>
      <c r="K14" s="62">
        <v>0</v>
      </c>
      <c r="L14" s="62">
        <v>0</v>
      </c>
      <c r="M14" s="62">
        <v>329</v>
      </c>
      <c r="N14" s="63">
        <v>0</v>
      </c>
      <c r="O14" s="63">
        <v>0</v>
      </c>
      <c r="P14" s="44">
        <f t="shared" si="1"/>
        <v>4515</v>
      </c>
      <c r="Q14" s="62">
        <v>432</v>
      </c>
      <c r="R14" s="62">
        <v>0</v>
      </c>
      <c r="S14" s="62">
        <v>105</v>
      </c>
      <c r="T14" s="62">
        <v>0</v>
      </c>
      <c r="U14" s="62">
        <v>30</v>
      </c>
      <c r="V14" s="62">
        <v>416</v>
      </c>
      <c r="W14" s="62">
        <v>233</v>
      </c>
      <c r="X14" s="62">
        <v>1501</v>
      </c>
      <c r="Y14" s="62">
        <v>960</v>
      </c>
      <c r="Z14" s="62">
        <v>669</v>
      </c>
      <c r="AA14" s="62">
        <v>65</v>
      </c>
      <c r="AB14" s="62">
        <v>0</v>
      </c>
      <c r="AC14" s="62">
        <v>0</v>
      </c>
      <c r="AD14" s="62">
        <v>104</v>
      </c>
      <c r="AE14" s="63">
        <v>0</v>
      </c>
      <c r="AF14" s="44">
        <f t="shared" si="2"/>
        <v>4931</v>
      </c>
      <c r="AG14" s="62">
        <v>4326</v>
      </c>
      <c r="AH14" s="62">
        <v>505</v>
      </c>
      <c r="AI14" s="62">
        <v>100</v>
      </c>
      <c r="AJ14" s="62">
        <v>0</v>
      </c>
      <c r="AK14" s="54">
        <f t="shared" si="3"/>
        <v>14962</v>
      </c>
      <c r="AL14" s="17">
        <f>Príjmy!S14</f>
        <v>16897</v>
      </c>
      <c r="AM14" s="55">
        <f t="shared" si="4"/>
        <v>1935</v>
      </c>
    </row>
    <row r="15" spans="1:39" ht="20.25" customHeight="1" x14ac:dyDescent="0.25">
      <c r="A15" s="3">
        <v>12</v>
      </c>
      <c r="B15" s="57" t="s">
        <v>92</v>
      </c>
      <c r="C15" s="58">
        <v>0</v>
      </c>
      <c r="D15" s="44">
        <f t="shared" si="0"/>
        <v>699</v>
      </c>
      <c r="E15" s="60">
        <v>0</v>
      </c>
      <c r="F15" s="60">
        <v>243</v>
      </c>
      <c r="G15" s="60">
        <v>0</v>
      </c>
      <c r="H15" s="62">
        <v>0</v>
      </c>
      <c r="I15" s="62">
        <v>0</v>
      </c>
      <c r="J15" s="62">
        <v>0</v>
      </c>
      <c r="K15" s="62">
        <v>0</v>
      </c>
      <c r="L15" s="62">
        <v>404</v>
      </c>
      <c r="M15" s="62">
        <v>52</v>
      </c>
      <c r="N15" s="63">
        <v>0</v>
      </c>
      <c r="O15" s="63">
        <v>0</v>
      </c>
      <c r="P15" s="44">
        <f t="shared" si="1"/>
        <v>1020</v>
      </c>
      <c r="Q15" s="62">
        <v>101</v>
      </c>
      <c r="R15" s="62">
        <v>0</v>
      </c>
      <c r="S15" s="62">
        <v>14</v>
      </c>
      <c r="T15" s="62">
        <v>0</v>
      </c>
      <c r="U15" s="62">
        <v>0</v>
      </c>
      <c r="V15" s="62">
        <v>0</v>
      </c>
      <c r="W15" s="62">
        <v>3</v>
      </c>
      <c r="X15" s="62">
        <v>585</v>
      </c>
      <c r="Y15" s="62">
        <v>0</v>
      </c>
      <c r="Z15" s="62">
        <v>255</v>
      </c>
      <c r="AA15" s="62">
        <v>0</v>
      </c>
      <c r="AB15" s="62">
        <v>2</v>
      </c>
      <c r="AC15" s="62">
        <v>0</v>
      </c>
      <c r="AD15" s="62">
        <v>60</v>
      </c>
      <c r="AE15" s="63">
        <v>0</v>
      </c>
      <c r="AF15" s="44">
        <f t="shared" si="2"/>
        <v>3298</v>
      </c>
      <c r="AG15" s="62">
        <v>2698</v>
      </c>
      <c r="AH15" s="62">
        <v>500</v>
      </c>
      <c r="AI15" s="62">
        <v>100</v>
      </c>
      <c r="AJ15" s="62">
        <v>0</v>
      </c>
      <c r="AK15" s="54">
        <f t="shared" si="3"/>
        <v>5017</v>
      </c>
      <c r="AL15" s="17">
        <f>Príjmy!S15</f>
        <v>4410</v>
      </c>
      <c r="AM15" s="55">
        <f t="shared" si="4"/>
        <v>-607</v>
      </c>
    </row>
    <row r="16" spans="1:39" ht="20.25" customHeight="1" x14ac:dyDescent="0.25">
      <c r="A16" s="3">
        <v>13</v>
      </c>
      <c r="B16" s="57" t="s">
        <v>93</v>
      </c>
      <c r="C16" s="58">
        <v>0</v>
      </c>
      <c r="D16" s="44">
        <f t="shared" si="0"/>
        <v>181761</v>
      </c>
      <c r="E16" s="60">
        <v>168442</v>
      </c>
      <c r="F16" s="60">
        <v>4714</v>
      </c>
      <c r="G16" s="60">
        <v>2245</v>
      </c>
      <c r="H16" s="60">
        <v>975</v>
      </c>
      <c r="I16" s="62">
        <v>665</v>
      </c>
      <c r="J16" s="62">
        <v>1810</v>
      </c>
      <c r="K16" s="62">
        <v>342</v>
      </c>
      <c r="L16" s="62">
        <v>892</v>
      </c>
      <c r="M16" s="62">
        <v>1676</v>
      </c>
      <c r="N16" s="63">
        <v>1039</v>
      </c>
      <c r="O16" s="63">
        <v>595</v>
      </c>
      <c r="P16" s="44">
        <f t="shared" si="1"/>
        <v>57386</v>
      </c>
      <c r="Q16" s="62">
        <v>444</v>
      </c>
      <c r="R16" s="62">
        <v>0</v>
      </c>
      <c r="S16" s="62">
        <v>40</v>
      </c>
      <c r="T16" s="62">
        <v>0</v>
      </c>
      <c r="U16" s="62">
        <v>0</v>
      </c>
      <c r="V16" s="62">
        <v>3783</v>
      </c>
      <c r="W16" s="62">
        <v>650</v>
      </c>
      <c r="X16" s="62">
        <v>3707</v>
      </c>
      <c r="Y16" s="62">
        <v>2052</v>
      </c>
      <c r="Z16" s="62">
        <v>42035</v>
      </c>
      <c r="AA16" s="62">
        <v>3948</v>
      </c>
      <c r="AB16" s="62">
        <v>264</v>
      </c>
      <c r="AC16" s="62">
        <v>0</v>
      </c>
      <c r="AD16" s="62">
        <v>463</v>
      </c>
      <c r="AE16" s="63">
        <v>0</v>
      </c>
      <c r="AF16" s="44">
        <f t="shared" si="2"/>
        <v>19955</v>
      </c>
      <c r="AG16" s="62">
        <v>19503</v>
      </c>
      <c r="AH16" s="62">
        <v>0</v>
      </c>
      <c r="AI16" s="62">
        <v>452</v>
      </c>
      <c r="AJ16" s="62">
        <v>0</v>
      </c>
      <c r="AK16" s="54">
        <f t="shared" si="3"/>
        <v>260736</v>
      </c>
      <c r="AL16" s="17">
        <f>Príjmy!S16</f>
        <v>83906</v>
      </c>
      <c r="AM16" s="55">
        <f t="shared" si="4"/>
        <v>-176830</v>
      </c>
    </row>
    <row r="17" spans="1:39" ht="20.25" customHeight="1" x14ac:dyDescent="0.25">
      <c r="A17" s="3">
        <v>14</v>
      </c>
      <c r="B17" s="57" t="s">
        <v>94</v>
      </c>
      <c r="C17" s="58">
        <v>0</v>
      </c>
      <c r="D17" s="44">
        <f t="shared" si="0"/>
        <v>14761</v>
      </c>
      <c r="E17" s="60">
        <v>0</v>
      </c>
      <c r="F17" s="60">
        <v>9224</v>
      </c>
      <c r="G17" s="60">
        <v>0</v>
      </c>
      <c r="H17" s="60">
        <v>1078</v>
      </c>
      <c r="I17" s="62">
        <v>1173</v>
      </c>
      <c r="J17" s="62">
        <v>0</v>
      </c>
      <c r="K17" s="62">
        <v>0</v>
      </c>
      <c r="L17" s="62">
        <v>567</v>
      </c>
      <c r="M17" s="62">
        <v>2719</v>
      </c>
      <c r="N17" s="63">
        <v>0</v>
      </c>
      <c r="O17" s="63">
        <v>0</v>
      </c>
      <c r="P17" s="44">
        <f t="shared" si="1"/>
        <v>8456</v>
      </c>
      <c r="Q17" s="62">
        <v>456</v>
      </c>
      <c r="R17" s="62">
        <v>0</v>
      </c>
      <c r="S17" s="62">
        <v>138</v>
      </c>
      <c r="T17" s="62">
        <v>0</v>
      </c>
      <c r="U17" s="62">
        <v>961</v>
      </c>
      <c r="V17" s="62">
        <v>1354</v>
      </c>
      <c r="W17" s="62">
        <v>97</v>
      </c>
      <c r="X17" s="62">
        <v>2841</v>
      </c>
      <c r="Y17" s="62">
        <v>1735</v>
      </c>
      <c r="Z17" s="62">
        <v>196</v>
      </c>
      <c r="AA17" s="62">
        <v>0</v>
      </c>
      <c r="AB17" s="62">
        <v>0</v>
      </c>
      <c r="AC17" s="62">
        <v>0</v>
      </c>
      <c r="AD17" s="62">
        <v>678</v>
      </c>
      <c r="AE17" s="63">
        <v>0</v>
      </c>
      <c r="AF17" s="44">
        <f t="shared" si="2"/>
        <v>3360</v>
      </c>
      <c r="AG17" s="62">
        <v>3360</v>
      </c>
      <c r="AH17" s="62">
        <v>0</v>
      </c>
      <c r="AI17" s="62">
        <v>0</v>
      </c>
      <c r="AJ17" s="62">
        <v>0</v>
      </c>
      <c r="AK17" s="54">
        <f t="shared" si="3"/>
        <v>26577</v>
      </c>
      <c r="AL17" s="17">
        <f>Príjmy!S17</f>
        <v>25942</v>
      </c>
      <c r="AM17" s="55">
        <f t="shared" si="4"/>
        <v>-635</v>
      </c>
    </row>
    <row r="18" spans="1:39" ht="20.25" customHeight="1" x14ac:dyDescent="0.25">
      <c r="A18" s="3">
        <v>15</v>
      </c>
      <c r="B18" s="57" t="s">
        <v>95</v>
      </c>
      <c r="C18" s="58">
        <v>0</v>
      </c>
      <c r="D18" s="44">
        <f t="shared" si="0"/>
        <v>11543</v>
      </c>
      <c r="E18" s="60">
        <v>82</v>
      </c>
      <c r="F18" s="60">
        <v>10818</v>
      </c>
      <c r="G18" s="60">
        <v>160</v>
      </c>
      <c r="H18" s="62">
        <v>0</v>
      </c>
      <c r="I18" s="62">
        <v>0</v>
      </c>
      <c r="J18" s="62">
        <v>0</v>
      </c>
      <c r="K18" s="62">
        <v>0</v>
      </c>
      <c r="L18" s="62">
        <v>469</v>
      </c>
      <c r="M18" s="62">
        <v>14</v>
      </c>
      <c r="N18" s="63">
        <v>0</v>
      </c>
      <c r="O18" s="63">
        <v>0</v>
      </c>
      <c r="P18" s="44">
        <f t="shared" si="1"/>
        <v>3543</v>
      </c>
      <c r="Q18" s="62">
        <v>172</v>
      </c>
      <c r="R18" s="62">
        <v>0</v>
      </c>
      <c r="S18" s="62">
        <v>129</v>
      </c>
      <c r="T18" s="62">
        <v>0</v>
      </c>
      <c r="U18" s="62">
        <v>431</v>
      </c>
      <c r="V18" s="62">
        <v>406</v>
      </c>
      <c r="W18" s="62">
        <v>89</v>
      </c>
      <c r="X18" s="62">
        <v>1349</v>
      </c>
      <c r="Y18" s="62">
        <v>500</v>
      </c>
      <c r="Z18" s="62">
        <v>298</v>
      </c>
      <c r="AA18" s="62">
        <v>0</v>
      </c>
      <c r="AB18" s="62">
        <v>0</v>
      </c>
      <c r="AC18" s="62">
        <v>0</v>
      </c>
      <c r="AD18" s="62">
        <v>169</v>
      </c>
      <c r="AE18" s="63">
        <v>0</v>
      </c>
      <c r="AF18" s="44">
        <f t="shared" si="2"/>
        <v>381</v>
      </c>
      <c r="AG18" s="62">
        <v>381</v>
      </c>
      <c r="AH18" s="62">
        <v>0</v>
      </c>
      <c r="AI18" s="62">
        <v>0</v>
      </c>
      <c r="AJ18" s="62">
        <v>0</v>
      </c>
      <c r="AK18" s="54">
        <f t="shared" si="3"/>
        <v>15467</v>
      </c>
      <c r="AL18" s="17">
        <f>Príjmy!S18</f>
        <v>12900</v>
      </c>
      <c r="AM18" s="55">
        <f t="shared" si="4"/>
        <v>-2567</v>
      </c>
    </row>
    <row r="19" spans="1:39" ht="20.25" customHeight="1" x14ac:dyDescent="0.25">
      <c r="A19" s="3">
        <v>16</v>
      </c>
      <c r="B19" s="57" t="s">
        <v>96</v>
      </c>
      <c r="C19" s="58">
        <v>0</v>
      </c>
      <c r="D19" s="44">
        <f t="shared" si="0"/>
        <v>25365</v>
      </c>
      <c r="E19" s="60">
        <v>23340</v>
      </c>
      <c r="F19" s="60">
        <v>0</v>
      </c>
      <c r="G19" s="60">
        <v>0</v>
      </c>
      <c r="H19" s="62">
        <v>604</v>
      </c>
      <c r="I19" s="62">
        <v>456</v>
      </c>
      <c r="J19" s="62">
        <v>127</v>
      </c>
      <c r="K19" s="62">
        <v>0</v>
      </c>
      <c r="L19" s="62">
        <v>370</v>
      </c>
      <c r="M19" s="62">
        <v>468</v>
      </c>
      <c r="N19" s="63">
        <v>0</v>
      </c>
      <c r="O19" s="63">
        <v>0</v>
      </c>
      <c r="P19" s="44">
        <f t="shared" si="1"/>
        <v>6265</v>
      </c>
      <c r="Q19" s="62">
        <v>761</v>
      </c>
      <c r="R19" s="62">
        <v>0</v>
      </c>
      <c r="S19" s="62">
        <v>192</v>
      </c>
      <c r="T19" s="62">
        <v>41</v>
      </c>
      <c r="U19" s="62">
        <v>689</v>
      </c>
      <c r="V19" s="62">
        <v>975</v>
      </c>
      <c r="W19" s="62">
        <v>182</v>
      </c>
      <c r="X19" s="62">
        <v>2367</v>
      </c>
      <c r="Y19" s="62">
        <v>654</v>
      </c>
      <c r="Z19" s="62">
        <v>176</v>
      </c>
      <c r="AA19" s="62">
        <v>87</v>
      </c>
      <c r="AB19" s="62">
        <v>0</v>
      </c>
      <c r="AC19" s="62">
        <v>0</v>
      </c>
      <c r="AD19" s="62">
        <v>141</v>
      </c>
      <c r="AE19" s="63">
        <v>0</v>
      </c>
      <c r="AF19" s="44">
        <f t="shared" si="2"/>
        <v>1065</v>
      </c>
      <c r="AG19" s="62">
        <v>815</v>
      </c>
      <c r="AH19" s="62">
        <v>0</v>
      </c>
      <c r="AI19" s="62">
        <v>250</v>
      </c>
      <c r="AJ19" s="62">
        <v>0</v>
      </c>
      <c r="AK19" s="54">
        <f t="shared" si="3"/>
        <v>32695</v>
      </c>
      <c r="AL19" s="17">
        <f>Príjmy!S19</f>
        <v>39295</v>
      </c>
      <c r="AM19" s="55">
        <f t="shared" si="4"/>
        <v>6600</v>
      </c>
    </row>
    <row r="20" spans="1:39" ht="20.25" customHeight="1" x14ac:dyDescent="0.25">
      <c r="A20" s="3">
        <v>17</v>
      </c>
      <c r="B20" s="57" t="s">
        <v>97</v>
      </c>
      <c r="C20" s="58">
        <v>0</v>
      </c>
      <c r="D20" s="44">
        <f t="shared" si="0"/>
        <v>1720</v>
      </c>
      <c r="E20" s="60">
        <v>341</v>
      </c>
      <c r="F20" s="60">
        <v>0</v>
      </c>
      <c r="G20" s="60">
        <v>791</v>
      </c>
      <c r="H20" s="60">
        <v>0</v>
      </c>
      <c r="I20" s="62">
        <v>369</v>
      </c>
      <c r="J20" s="62">
        <v>0</v>
      </c>
      <c r="K20" s="62">
        <v>0</v>
      </c>
      <c r="L20" s="62">
        <v>0</v>
      </c>
      <c r="M20" s="62">
        <v>219</v>
      </c>
      <c r="N20" s="63">
        <v>0</v>
      </c>
      <c r="O20" s="63">
        <v>0</v>
      </c>
      <c r="P20" s="44">
        <f t="shared" si="1"/>
        <v>4618</v>
      </c>
      <c r="Q20" s="62">
        <v>556</v>
      </c>
      <c r="R20" s="62">
        <v>0</v>
      </c>
      <c r="S20" s="62">
        <v>34</v>
      </c>
      <c r="T20" s="62">
        <v>0</v>
      </c>
      <c r="U20" s="62">
        <v>0</v>
      </c>
      <c r="V20" s="62">
        <v>0</v>
      </c>
      <c r="W20" s="62">
        <v>0</v>
      </c>
      <c r="X20" s="62">
        <v>1400</v>
      </c>
      <c r="Y20" s="62">
        <v>851</v>
      </c>
      <c r="Z20" s="62">
        <v>1576</v>
      </c>
      <c r="AA20" s="62">
        <v>137</v>
      </c>
      <c r="AB20" s="62">
        <v>0</v>
      </c>
      <c r="AC20" s="62">
        <v>0</v>
      </c>
      <c r="AD20" s="62">
        <v>64</v>
      </c>
      <c r="AE20" s="63">
        <v>0</v>
      </c>
      <c r="AF20" s="44">
        <f t="shared" si="2"/>
        <v>5407</v>
      </c>
      <c r="AG20" s="62">
        <v>5215</v>
      </c>
      <c r="AH20" s="62">
        <v>192</v>
      </c>
      <c r="AI20" s="62">
        <v>0</v>
      </c>
      <c r="AJ20" s="62">
        <v>0</v>
      </c>
      <c r="AK20" s="54">
        <f t="shared" si="3"/>
        <v>11745</v>
      </c>
      <c r="AL20" s="17">
        <f>Príjmy!S20</f>
        <v>10103</v>
      </c>
      <c r="AM20" s="55">
        <f t="shared" si="4"/>
        <v>-1642</v>
      </c>
    </row>
    <row r="21" spans="1:39" ht="20.25" customHeight="1" x14ac:dyDescent="0.25">
      <c r="A21" s="3">
        <f>A20+1</f>
        <v>18</v>
      </c>
      <c r="B21" s="57" t="s">
        <v>98</v>
      </c>
      <c r="C21" s="58">
        <v>0</v>
      </c>
      <c r="D21" s="44">
        <f t="shared" si="0"/>
        <v>818</v>
      </c>
      <c r="E21" s="60">
        <v>0</v>
      </c>
      <c r="F21" s="60">
        <v>0</v>
      </c>
      <c r="G21" s="60">
        <v>0</v>
      </c>
      <c r="H21" s="62">
        <v>228</v>
      </c>
      <c r="I21" s="62">
        <v>69</v>
      </c>
      <c r="J21" s="62">
        <v>35</v>
      </c>
      <c r="K21" s="62">
        <v>0</v>
      </c>
      <c r="L21" s="62">
        <v>29</v>
      </c>
      <c r="M21" s="62">
        <v>457</v>
      </c>
      <c r="N21" s="63">
        <v>0</v>
      </c>
      <c r="O21" s="63">
        <v>0</v>
      </c>
      <c r="P21" s="44">
        <f t="shared" si="1"/>
        <v>2186</v>
      </c>
      <c r="Q21" s="62">
        <v>168</v>
      </c>
      <c r="R21" s="62">
        <v>0</v>
      </c>
      <c r="S21" s="62">
        <v>26</v>
      </c>
      <c r="T21" s="62">
        <v>9</v>
      </c>
      <c r="U21" s="62">
        <v>308</v>
      </c>
      <c r="V21" s="62">
        <v>361</v>
      </c>
      <c r="W21" s="62">
        <v>84</v>
      </c>
      <c r="X21" s="62">
        <v>704</v>
      </c>
      <c r="Y21" s="62">
        <v>398</v>
      </c>
      <c r="Z21" s="62">
        <v>23</v>
      </c>
      <c r="AA21" s="62">
        <v>14</v>
      </c>
      <c r="AB21" s="62">
        <v>0</v>
      </c>
      <c r="AC21" s="62">
        <v>0</v>
      </c>
      <c r="AD21" s="62">
        <v>91</v>
      </c>
      <c r="AE21" s="63">
        <v>0</v>
      </c>
      <c r="AF21" s="44">
        <f t="shared" si="2"/>
        <v>108</v>
      </c>
      <c r="AG21" s="62">
        <v>108</v>
      </c>
      <c r="AH21" s="62">
        <v>0</v>
      </c>
      <c r="AI21" s="62">
        <v>0</v>
      </c>
      <c r="AJ21" s="62">
        <v>0</v>
      </c>
      <c r="AK21" s="54">
        <f t="shared" si="3"/>
        <v>3112</v>
      </c>
      <c r="AL21" s="17">
        <f>Príjmy!S21</f>
        <v>4257</v>
      </c>
      <c r="AM21" s="55">
        <f t="shared" si="4"/>
        <v>1145</v>
      </c>
    </row>
    <row r="22" spans="1:39" ht="20.25" customHeight="1" x14ac:dyDescent="0.25">
      <c r="A22" s="3">
        <f t="shared" ref="A22:A34" si="5">A21+1</f>
        <v>19</v>
      </c>
      <c r="B22" s="57" t="s">
        <v>99</v>
      </c>
      <c r="C22" s="58">
        <v>0</v>
      </c>
      <c r="D22" s="44">
        <f t="shared" ref="D22:D25" si="6">SUM(E22:M22)</f>
        <v>9928</v>
      </c>
      <c r="E22" s="60">
        <v>3623</v>
      </c>
      <c r="F22" s="60">
        <v>5216</v>
      </c>
      <c r="G22" s="60">
        <v>294</v>
      </c>
      <c r="H22" s="62">
        <v>353</v>
      </c>
      <c r="I22" s="62">
        <v>0</v>
      </c>
      <c r="J22" s="62">
        <v>0</v>
      </c>
      <c r="K22" s="62">
        <v>0</v>
      </c>
      <c r="L22" s="62">
        <v>0</v>
      </c>
      <c r="M22" s="62">
        <v>442</v>
      </c>
      <c r="N22" s="63">
        <v>0</v>
      </c>
      <c r="O22" s="63">
        <v>0</v>
      </c>
      <c r="P22" s="44">
        <f t="shared" ref="P22:P25" si="7">SUM(Q22:AD22)</f>
        <v>1217</v>
      </c>
      <c r="Q22" s="62">
        <v>393</v>
      </c>
      <c r="R22" s="62">
        <v>0</v>
      </c>
      <c r="S22" s="62">
        <v>3</v>
      </c>
      <c r="T22" s="62">
        <v>0</v>
      </c>
      <c r="U22" s="62">
        <v>0</v>
      </c>
      <c r="V22" s="62">
        <v>0</v>
      </c>
      <c r="W22" s="62">
        <v>0</v>
      </c>
      <c r="X22" s="62">
        <v>328</v>
      </c>
      <c r="Y22" s="62">
        <v>0</v>
      </c>
      <c r="Z22" s="62">
        <v>340</v>
      </c>
      <c r="AA22" s="62">
        <v>0</v>
      </c>
      <c r="AB22" s="62">
        <v>0</v>
      </c>
      <c r="AC22" s="62">
        <v>0</v>
      </c>
      <c r="AD22" s="62">
        <v>153</v>
      </c>
      <c r="AE22" s="63">
        <v>0</v>
      </c>
      <c r="AF22" s="44">
        <f t="shared" ref="AF22:AF25" si="8">SUM(AG22:AJ22)</f>
        <v>68</v>
      </c>
      <c r="AG22" s="62">
        <v>68</v>
      </c>
      <c r="AH22" s="62">
        <v>0</v>
      </c>
      <c r="AI22" s="62">
        <v>0</v>
      </c>
      <c r="AJ22" s="62">
        <v>0</v>
      </c>
      <c r="AK22" s="54">
        <f t="shared" ref="AK22:AK25" si="9">C22+D22+N22+O22+P22+AE22+AF22</f>
        <v>11213</v>
      </c>
      <c r="AL22" s="17">
        <f>Príjmy!S22</f>
        <v>31969</v>
      </c>
      <c r="AM22" s="55">
        <f t="shared" ref="AM22:AM25" si="10">AL22-AK22</f>
        <v>20756</v>
      </c>
    </row>
    <row r="23" spans="1:39" ht="20.25" customHeight="1" x14ac:dyDescent="0.25">
      <c r="A23" s="3">
        <f t="shared" si="5"/>
        <v>20</v>
      </c>
      <c r="B23" s="57" t="s">
        <v>100</v>
      </c>
      <c r="C23" s="58">
        <v>0</v>
      </c>
      <c r="D23" s="44">
        <f t="shared" si="6"/>
        <v>4468</v>
      </c>
      <c r="E23" s="60">
        <v>726</v>
      </c>
      <c r="F23" s="60">
        <v>0</v>
      </c>
      <c r="G23" s="60">
        <v>867</v>
      </c>
      <c r="H23" s="62">
        <v>1268</v>
      </c>
      <c r="I23" s="62">
        <v>240</v>
      </c>
      <c r="J23" s="62">
        <v>0</v>
      </c>
      <c r="K23" s="62">
        <v>170</v>
      </c>
      <c r="L23" s="62">
        <v>481</v>
      </c>
      <c r="M23" s="62">
        <v>716</v>
      </c>
      <c r="N23" s="63">
        <v>0</v>
      </c>
      <c r="O23" s="63">
        <v>0</v>
      </c>
      <c r="P23" s="44">
        <f t="shared" si="7"/>
        <v>8975</v>
      </c>
      <c r="Q23" s="62">
        <v>528</v>
      </c>
      <c r="R23" s="62">
        <v>0</v>
      </c>
      <c r="S23" s="62">
        <v>1084</v>
      </c>
      <c r="T23" s="62">
        <v>0</v>
      </c>
      <c r="U23" s="62">
        <v>0</v>
      </c>
      <c r="V23" s="62">
        <v>1447</v>
      </c>
      <c r="W23" s="62">
        <v>193</v>
      </c>
      <c r="X23" s="62">
        <v>1734</v>
      </c>
      <c r="Y23" s="62">
        <v>3232</v>
      </c>
      <c r="Z23" s="62">
        <v>389</v>
      </c>
      <c r="AA23" s="62">
        <v>113</v>
      </c>
      <c r="AB23" s="62">
        <v>0</v>
      </c>
      <c r="AC23" s="62">
        <v>0</v>
      </c>
      <c r="AD23" s="62">
        <v>255</v>
      </c>
      <c r="AE23" s="63">
        <v>0</v>
      </c>
      <c r="AF23" s="44">
        <f t="shared" si="8"/>
        <v>5336</v>
      </c>
      <c r="AG23" s="62">
        <v>5336</v>
      </c>
      <c r="AH23" s="62">
        <v>0</v>
      </c>
      <c r="AI23" s="62">
        <v>0</v>
      </c>
      <c r="AJ23" s="62">
        <v>0</v>
      </c>
      <c r="AK23" s="54">
        <f t="shared" si="9"/>
        <v>18779</v>
      </c>
      <c r="AL23" s="17">
        <f>Príjmy!S23</f>
        <v>22071</v>
      </c>
      <c r="AM23" s="55">
        <f t="shared" si="10"/>
        <v>3292</v>
      </c>
    </row>
    <row r="24" spans="1:39" ht="20.25" customHeight="1" x14ac:dyDescent="0.25">
      <c r="A24" s="3">
        <f t="shared" si="5"/>
        <v>21</v>
      </c>
      <c r="B24" s="57" t="s">
        <v>101</v>
      </c>
      <c r="C24" s="58">
        <v>0</v>
      </c>
      <c r="D24" s="44">
        <f t="shared" si="6"/>
        <v>3726</v>
      </c>
      <c r="E24" s="60">
        <v>0</v>
      </c>
      <c r="F24" s="60">
        <v>2377</v>
      </c>
      <c r="G24" s="60">
        <v>665</v>
      </c>
      <c r="H24" s="62">
        <v>143</v>
      </c>
      <c r="I24" s="62">
        <v>0</v>
      </c>
      <c r="J24" s="62">
        <v>0</v>
      </c>
      <c r="K24" s="62">
        <v>0</v>
      </c>
      <c r="L24" s="62">
        <v>412</v>
      </c>
      <c r="M24" s="62">
        <v>129</v>
      </c>
      <c r="N24" s="63">
        <v>0</v>
      </c>
      <c r="O24" s="63">
        <v>0</v>
      </c>
      <c r="P24" s="44">
        <f t="shared" si="7"/>
        <v>2779</v>
      </c>
      <c r="Q24" s="62">
        <v>409</v>
      </c>
      <c r="R24" s="62">
        <v>0</v>
      </c>
      <c r="S24" s="62">
        <v>7</v>
      </c>
      <c r="T24" s="62">
        <v>0</v>
      </c>
      <c r="U24" s="62">
        <v>33</v>
      </c>
      <c r="V24" s="62">
        <v>64</v>
      </c>
      <c r="W24" s="62">
        <v>0</v>
      </c>
      <c r="X24" s="62">
        <v>864</v>
      </c>
      <c r="Y24" s="62">
        <v>580</v>
      </c>
      <c r="Z24" s="62">
        <v>198</v>
      </c>
      <c r="AA24" s="62">
        <v>0</v>
      </c>
      <c r="AB24" s="62">
        <v>0</v>
      </c>
      <c r="AC24" s="62">
        <v>336</v>
      </c>
      <c r="AD24" s="62">
        <v>288</v>
      </c>
      <c r="AE24" s="63">
        <v>0</v>
      </c>
      <c r="AF24" s="44">
        <f t="shared" si="8"/>
        <v>4953</v>
      </c>
      <c r="AG24" s="62">
        <v>1771</v>
      </c>
      <c r="AH24" s="62">
        <v>182</v>
      </c>
      <c r="AI24" s="62">
        <v>0</v>
      </c>
      <c r="AJ24" s="62">
        <v>3000</v>
      </c>
      <c r="AK24" s="54">
        <f t="shared" si="9"/>
        <v>11458</v>
      </c>
      <c r="AL24" s="17">
        <f>Príjmy!S24</f>
        <v>7647</v>
      </c>
      <c r="AM24" s="55">
        <f t="shared" si="10"/>
        <v>-3811</v>
      </c>
    </row>
    <row r="25" spans="1:39" ht="20.25" customHeight="1" x14ac:dyDescent="0.25">
      <c r="A25" s="3">
        <f t="shared" si="5"/>
        <v>22</v>
      </c>
      <c r="B25" s="57" t="s">
        <v>102</v>
      </c>
      <c r="C25" s="58">
        <v>0</v>
      </c>
      <c r="D25" s="44">
        <f t="shared" si="6"/>
        <v>1241</v>
      </c>
      <c r="E25" s="60">
        <v>0</v>
      </c>
      <c r="F25" s="60">
        <v>0</v>
      </c>
      <c r="G25" s="60">
        <v>53</v>
      </c>
      <c r="H25" s="62">
        <v>175</v>
      </c>
      <c r="I25" s="62">
        <v>479</v>
      </c>
      <c r="J25" s="62">
        <v>0</v>
      </c>
      <c r="K25" s="62">
        <v>120</v>
      </c>
      <c r="L25" s="62">
        <v>156</v>
      </c>
      <c r="M25" s="62">
        <v>258</v>
      </c>
      <c r="N25" s="63">
        <v>0</v>
      </c>
      <c r="O25" s="63">
        <v>0</v>
      </c>
      <c r="P25" s="44">
        <f t="shared" si="7"/>
        <v>3004</v>
      </c>
      <c r="Q25" s="62">
        <v>223</v>
      </c>
      <c r="R25" s="62">
        <v>18</v>
      </c>
      <c r="S25" s="62">
        <v>42</v>
      </c>
      <c r="T25" s="62">
        <v>0</v>
      </c>
      <c r="U25" s="62">
        <v>162</v>
      </c>
      <c r="V25" s="62">
        <v>337</v>
      </c>
      <c r="W25" s="62">
        <v>133</v>
      </c>
      <c r="X25" s="62">
        <v>886</v>
      </c>
      <c r="Y25" s="62">
        <v>980</v>
      </c>
      <c r="Z25" s="62">
        <v>54</v>
      </c>
      <c r="AA25" s="62">
        <v>27</v>
      </c>
      <c r="AB25" s="62">
        <v>0</v>
      </c>
      <c r="AC25" s="62">
        <v>0</v>
      </c>
      <c r="AD25" s="62">
        <v>142</v>
      </c>
      <c r="AE25" s="63">
        <v>0</v>
      </c>
      <c r="AF25" s="44">
        <f t="shared" si="8"/>
        <v>775</v>
      </c>
      <c r="AG25" s="62">
        <v>339</v>
      </c>
      <c r="AH25" s="62">
        <v>0</v>
      </c>
      <c r="AI25" s="62">
        <v>436</v>
      </c>
      <c r="AJ25" s="62">
        <v>0</v>
      </c>
      <c r="AK25" s="54">
        <f t="shared" si="9"/>
        <v>5020</v>
      </c>
      <c r="AL25" s="17">
        <f>Príjmy!S25</f>
        <v>6467</v>
      </c>
      <c r="AM25" s="55">
        <f t="shared" si="10"/>
        <v>1447</v>
      </c>
    </row>
    <row r="26" spans="1:39" ht="20.25" customHeight="1" x14ac:dyDescent="0.25">
      <c r="A26" s="3">
        <f t="shared" si="5"/>
        <v>23</v>
      </c>
      <c r="B26" s="57" t="s">
        <v>103</v>
      </c>
      <c r="C26" s="58">
        <v>0</v>
      </c>
      <c r="D26" s="44">
        <f t="shared" si="0"/>
        <v>6589</v>
      </c>
      <c r="E26" s="60">
        <v>2560</v>
      </c>
      <c r="F26" s="60">
        <v>0</v>
      </c>
      <c r="G26" s="60">
        <v>0</v>
      </c>
      <c r="H26" s="62">
        <v>2669</v>
      </c>
      <c r="I26" s="62">
        <v>240</v>
      </c>
      <c r="J26" s="62">
        <v>0</v>
      </c>
      <c r="K26" s="62">
        <v>260</v>
      </c>
      <c r="L26" s="62">
        <v>610</v>
      </c>
      <c r="M26" s="62">
        <v>250</v>
      </c>
      <c r="N26" s="63">
        <v>0</v>
      </c>
      <c r="O26" s="63">
        <v>0</v>
      </c>
      <c r="P26" s="44">
        <f t="shared" si="1"/>
        <v>10403</v>
      </c>
      <c r="Q26" s="62">
        <v>1008</v>
      </c>
      <c r="R26" s="62">
        <v>0</v>
      </c>
      <c r="S26" s="62">
        <v>235</v>
      </c>
      <c r="T26" s="62">
        <v>17</v>
      </c>
      <c r="U26" s="62">
        <v>605</v>
      </c>
      <c r="V26" s="62">
        <v>1430</v>
      </c>
      <c r="W26" s="62">
        <v>217</v>
      </c>
      <c r="X26" s="62">
        <v>3064</v>
      </c>
      <c r="Y26" s="62">
        <v>3359</v>
      </c>
      <c r="Z26" s="62">
        <v>298</v>
      </c>
      <c r="AA26" s="62">
        <v>50</v>
      </c>
      <c r="AB26" s="62">
        <v>0</v>
      </c>
      <c r="AC26" s="62">
        <v>0</v>
      </c>
      <c r="AD26" s="62">
        <v>120</v>
      </c>
      <c r="AE26" s="63">
        <v>0</v>
      </c>
      <c r="AF26" s="44">
        <f t="shared" si="2"/>
        <v>5553</v>
      </c>
      <c r="AG26" s="62">
        <v>5553</v>
      </c>
      <c r="AH26" s="62">
        <v>0</v>
      </c>
      <c r="AI26" s="62">
        <v>0</v>
      </c>
      <c r="AJ26" s="62">
        <v>0</v>
      </c>
      <c r="AK26" s="54">
        <f t="shared" si="3"/>
        <v>22545</v>
      </c>
      <c r="AL26" s="17">
        <v>18196</v>
      </c>
      <c r="AM26" s="55">
        <f t="shared" si="4"/>
        <v>-4349</v>
      </c>
    </row>
    <row r="27" spans="1:39" ht="20.25" customHeight="1" x14ac:dyDescent="0.25">
      <c r="A27" s="3">
        <f t="shared" si="5"/>
        <v>24</v>
      </c>
      <c r="B27" s="57" t="s">
        <v>104</v>
      </c>
      <c r="C27" s="58">
        <v>0</v>
      </c>
      <c r="D27" s="44">
        <f t="shared" si="0"/>
        <v>328</v>
      </c>
      <c r="E27" s="60">
        <v>150</v>
      </c>
      <c r="F27" s="60">
        <v>0</v>
      </c>
      <c r="G27" s="60">
        <v>0</v>
      </c>
      <c r="H27" s="60">
        <v>0</v>
      </c>
      <c r="I27" s="62">
        <v>0</v>
      </c>
      <c r="J27" s="62">
        <v>0</v>
      </c>
      <c r="K27" s="62">
        <v>0</v>
      </c>
      <c r="L27" s="62">
        <v>178</v>
      </c>
      <c r="M27" s="62">
        <v>0</v>
      </c>
      <c r="N27" s="63">
        <v>0</v>
      </c>
      <c r="O27" s="63">
        <v>0</v>
      </c>
      <c r="P27" s="44">
        <f t="shared" si="1"/>
        <v>788</v>
      </c>
      <c r="Q27" s="62">
        <v>52</v>
      </c>
      <c r="R27" s="62">
        <v>0</v>
      </c>
      <c r="S27" s="62">
        <v>7</v>
      </c>
      <c r="T27" s="62">
        <v>0</v>
      </c>
      <c r="U27" s="62">
        <v>0</v>
      </c>
      <c r="V27" s="62">
        <v>0</v>
      </c>
      <c r="W27" s="62">
        <v>0</v>
      </c>
      <c r="X27" s="62">
        <v>422</v>
      </c>
      <c r="Y27" s="62">
        <v>0</v>
      </c>
      <c r="Z27" s="62">
        <v>201</v>
      </c>
      <c r="AA27" s="62">
        <v>0</v>
      </c>
      <c r="AB27" s="62">
        <v>0</v>
      </c>
      <c r="AC27" s="62">
        <v>0</v>
      </c>
      <c r="AD27" s="62">
        <v>106</v>
      </c>
      <c r="AE27" s="63">
        <v>0</v>
      </c>
      <c r="AF27" s="44">
        <f t="shared" si="2"/>
        <v>585</v>
      </c>
      <c r="AG27" s="62">
        <v>68</v>
      </c>
      <c r="AH27" s="62">
        <v>197</v>
      </c>
      <c r="AI27" s="62">
        <v>320</v>
      </c>
      <c r="AJ27" s="62">
        <v>0</v>
      </c>
      <c r="AK27" s="54">
        <f t="shared" si="3"/>
        <v>1701</v>
      </c>
      <c r="AL27" s="17">
        <f>Príjmy!S27</f>
        <v>3926</v>
      </c>
      <c r="AM27" s="55">
        <f t="shared" si="4"/>
        <v>2225</v>
      </c>
    </row>
    <row r="28" spans="1:39" ht="20.25" customHeight="1" x14ac:dyDescent="0.25">
      <c r="A28" s="3">
        <f t="shared" si="5"/>
        <v>25</v>
      </c>
      <c r="B28" s="57" t="s">
        <v>105</v>
      </c>
      <c r="C28" s="58">
        <v>0</v>
      </c>
      <c r="D28" s="44">
        <f t="shared" ref="D28:D34" si="11">SUM(E28:M28)</f>
        <v>5582</v>
      </c>
      <c r="E28" s="60">
        <v>0</v>
      </c>
      <c r="F28" s="60">
        <v>0</v>
      </c>
      <c r="G28" s="60">
        <v>0</v>
      </c>
      <c r="H28" s="62">
        <v>662</v>
      </c>
      <c r="I28" s="62">
        <v>352</v>
      </c>
      <c r="J28" s="62">
        <v>0</v>
      </c>
      <c r="K28" s="62">
        <v>0</v>
      </c>
      <c r="L28" s="62">
        <v>377</v>
      </c>
      <c r="M28" s="62">
        <v>4191</v>
      </c>
      <c r="N28" s="63">
        <v>0</v>
      </c>
      <c r="O28" s="63">
        <v>0</v>
      </c>
      <c r="P28" s="44">
        <f t="shared" ref="P28:P34" si="12">SUM(Q28:AD28)</f>
        <v>7896</v>
      </c>
      <c r="Q28" s="62">
        <v>731</v>
      </c>
      <c r="R28" s="62">
        <v>0</v>
      </c>
      <c r="S28" s="62">
        <v>0</v>
      </c>
      <c r="T28" s="62">
        <v>75</v>
      </c>
      <c r="U28" s="62">
        <v>0</v>
      </c>
      <c r="V28" s="62">
        <v>2772</v>
      </c>
      <c r="W28" s="62">
        <v>36</v>
      </c>
      <c r="X28" s="62">
        <v>2420</v>
      </c>
      <c r="Y28" s="62">
        <v>1539</v>
      </c>
      <c r="Z28" s="62">
        <v>204</v>
      </c>
      <c r="AA28" s="62">
        <v>12</v>
      </c>
      <c r="AB28" s="62">
        <v>0</v>
      </c>
      <c r="AC28" s="62">
        <v>0</v>
      </c>
      <c r="AD28" s="62">
        <v>107</v>
      </c>
      <c r="AE28" s="63">
        <v>0</v>
      </c>
      <c r="AF28" s="44">
        <f t="shared" ref="AF28:AF34" si="13">SUM(AG28:AJ28)</f>
        <v>6567</v>
      </c>
      <c r="AG28" s="62">
        <v>6487</v>
      </c>
      <c r="AH28" s="62">
        <v>0</v>
      </c>
      <c r="AI28" s="62">
        <v>80</v>
      </c>
      <c r="AJ28" s="62">
        <v>0</v>
      </c>
      <c r="AK28" s="54">
        <f t="shared" ref="AK28:AK34" si="14">C28+D28+N28+O28+P28+AE28+AF28</f>
        <v>20045</v>
      </c>
      <c r="AL28" s="17">
        <f>Príjmy!S28</f>
        <v>21807</v>
      </c>
      <c r="AM28" s="55">
        <f t="shared" ref="AM28:AM34" si="15">AL28-AK28</f>
        <v>1762</v>
      </c>
    </row>
    <row r="29" spans="1:39" ht="20.25" customHeight="1" x14ac:dyDescent="0.25">
      <c r="A29" s="3">
        <f t="shared" si="5"/>
        <v>26</v>
      </c>
      <c r="B29" s="57" t="s">
        <v>106</v>
      </c>
      <c r="C29" s="58">
        <v>0</v>
      </c>
      <c r="D29" s="44">
        <f t="shared" si="11"/>
        <v>19945</v>
      </c>
      <c r="E29" s="60">
        <v>12903</v>
      </c>
      <c r="F29" s="60">
        <v>1118</v>
      </c>
      <c r="G29" s="60">
        <v>0</v>
      </c>
      <c r="H29" s="62">
        <v>1255</v>
      </c>
      <c r="I29" s="62">
        <v>231</v>
      </c>
      <c r="J29" s="62">
        <v>0</v>
      </c>
      <c r="K29" s="62">
        <v>0</v>
      </c>
      <c r="L29" s="62">
        <v>0</v>
      </c>
      <c r="M29" s="62">
        <v>4438</v>
      </c>
      <c r="N29" s="63">
        <v>0</v>
      </c>
      <c r="O29" s="63">
        <v>0</v>
      </c>
      <c r="P29" s="44">
        <f t="shared" si="12"/>
        <v>8866</v>
      </c>
      <c r="Q29" s="62">
        <v>583</v>
      </c>
      <c r="R29" s="62">
        <v>0</v>
      </c>
      <c r="S29" s="62">
        <v>0</v>
      </c>
      <c r="T29" s="62">
        <v>4</v>
      </c>
      <c r="U29" s="62">
        <v>0</v>
      </c>
      <c r="V29" s="62">
        <v>337</v>
      </c>
      <c r="W29" s="62">
        <v>235</v>
      </c>
      <c r="X29" s="62">
        <v>1394</v>
      </c>
      <c r="Y29" s="62">
        <v>3703</v>
      </c>
      <c r="Z29" s="62">
        <v>1513</v>
      </c>
      <c r="AA29" s="62">
        <v>538</v>
      </c>
      <c r="AB29" s="62">
        <v>0</v>
      </c>
      <c r="AC29" s="62">
        <v>0</v>
      </c>
      <c r="AD29" s="62">
        <v>559</v>
      </c>
      <c r="AE29" s="63">
        <v>0</v>
      </c>
      <c r="AF29" s="44">
        <f t="shared" si="13"/>
        <v>1628</v>
      </c>
      <c r="AG29" s="62">
        <v>1628</v>
      </c>
      <c r="AH29" s="62">
        <v>0</v>
      </c>
      <c r="AI29" s="62">
        <v>0</v>
      </c>
      <c r="AJ29" s="62">
        <v>0</v>
      </c>
      <c r="AK29" s="54">
        <f t="shared" si="14"/>
        <v>30439</v>
      </c>
      <c r="AL29" s="17">
        <f>Príjmy!S29</f>
        <v>35287</v>
      </c>
      <c r="AM29" s="55">
        <f t="shared" si="15"/>
        <v>4848</v>
      </c>
    </row>
    <row r="30" spans="1:39" ht="20.25" customHeight="1" x14ac:dyDescent="0.25">
      <c r="A30" s="3">
        <f t="shared" si="5"/>
        <v>27</v>
      </c>
      <c r="B30" s="57" t="s">
        <v>107</v>
      </c>
      <c r="C30" s="58">
        <v>0</v>
      </c>
      <c r="D30" s="44">
        <f t="shared" si="11"/>
        <v>8699</v>
      </c>
      <c r="E30" s="60">
        <v>8500</v>
      </c>
      <c r="F30" s="60">
        <v>0</v>
      </c>
      <c r="G30" s="60">
        <v>0</v>
      </c>
      <c r="H30" s="60">
        <v>0</v>
      </c>
      <c r="I30" s="62">
        <v>0</v>
      </c>
      <c r="J30" s="62">
        <v>0</v>
      </c>
      <c r="K30" s="62">
        <v>0</v>
      </c>
      <c r="L30" s="62">
        <v>169</v>
      </c>
      <c r="M30" s="62">
        <v>30</v>
      </c>
      <c r="N30" s="63">
        <v>0</v>
      </c>
      <c r="O30" s="63">
        <v>0</v>
      </c>
      <c r="P30" s="44">
        <f t="shared" si="12"/>
        <v>2720</v>
      </c>
      <c r="Q30" s="62">
        <v>51</v>
      </c>
      <c r="R30" s="62">
        <v>0</v>
      </c>
      <c r="S30" s="62">
        <v>0</v>
      </c>
      <c r="T30" s="62">
        <v>0</v>
      </c>
      <c r="U30" s="62">
        <v>0</v>
      </c>
      <c r="V30" s="62">
        <v>556</v>
      </c>
      <c r="W30" s="62">
        <v>5</v>
      </c>
      <c r="X30" s="62">
        <v>1470</v>
      </c>
      <c r="Y30" s="62">
        <v>156</v>
      </c>
      <c r="Z30" s="62">
        <v>175</v>
      </c>
      <c r="AA30" s="62">
        <v>74</v>
      </c>
      <c r="AB30" s="62">
        <v>0</v>
      </c>
      <c r="AC30" s="62">
        <v>0</v>
      </c>
      <c r="AD30" s="62">
        <v>233</v>
      </c>
      <c r="AE30" s="63">
        <v>0</v>
      </c>
      <c r="AF30" s="44">
        <f t="shared" si="13"/>
        <v>502</v>
      </c>
      <c r="AG30" s="62">
        <v>141</v>
      </c>
      <c r="AH30" s="62">
        <v>0</v>
      </c>
      <c r="AI30" s="62">
        <v>361</v>
      </c>
      <c r="AJ30" s="62">
        <v>0</v>
      </c>
      <c r="AK30" s="54">
        <f t="shared" si="14"/>
        <v>11921</v>
      </c>
      <c r="AL30" s="17">
        <f>Príjmy!S30</f>
        <v>11036</v>
      </c>
      <c r="AM30" s="55">
        <f t="shared" si="15"/>
        <v>-885</v>
      </c>
    </row>
    <row r="31" spans="1:39" ht="20.25" customHeight="1" x14ac:dyDescent="0.25">
      <c r="A31" s="3">
        <f t="shared" si="5"/>
        <v>28</v>
      </c>
      <c r="B31" s="57" t="s">
        <v>108</v>
      </c>
      <c r="C31" s="58">
        <v>0</v>
      </c>
      <c r="D31" s="44">
        <f t="shared" si="11"/>
        <v>8475</v>
      </c>
      <c r="E31" s="60">
        <v>5922</v>
      </c>
      <c r="F31" s="60">
        <v>0</v>
      </c>
      <c r="G31" s="60">
        <v>21</v>
      </c>
      <c r="H31" s="62">
        <v>678</v>
      </c>
      <c r="I31" s="62">
        <v>464</v>
      </c>
      <c r="J31" s="62">
        <v>8</v>
      </c>
      <c r="K31" s="62">
        <v>382</v>
      </c>
      <c r="L31" s="62">
        <v>531</v>
      </c>
      <c r="M31" s="62">
        <v>469</v>
      </c>
      <c r="N31" s="63">
        <v>0</v>
      </c>
      <c r="O31" s="63">
        <v>0</v>
      </c>
      <c r="P31" s="44">
        <f t="shared" si="12"/>
        <v>6764</v>
      </c>
      <c r="Q31" s="62">
        <v>338</v>
      </c>
      <c r="R31" s="62">
        <v>0</v>
      </c>
      <c r="S31" s="62">
        <v>299</v>
      </c>
      <c r="T31" s="62">
        <v>0</v>
      </c>
      <c r="U31" s="62">
        <v>94</v>
      </c>
      <c r="V31" s="62">
        <v>673</v>
      </c>
      <c r="W31" s="62">
        <v>394</v>
      </c>
      <c r="X31" s="62">
        <v>1798</v>
      </c>
      <c r="Y31" s="62">
        <v>2729</v>
      </c>
      <c r="Z31" s="62">
        <v>101</v>
      </c>
      <c r="AA31" s="62">
        <v>77</v>
      </c>
      <c r="AB31" s="62">
        <v>0</v>
      </c>
      <c r="AC31" s="62">
        <v>0</v>
      </c>
      <c r="AD31" s="62">
        <v>261</v>
      </c>
      <c r="AE31" s="63">
        <v>0</v>
      </c>
      <c r="AF31" s="44">
        <f t="shared" si="13"/>
        <v>3437</v>
      </c>
      <c r="AG31" s="62">
        <v>3269</v>
      </c>
      <c r="AH31" s="62">
        <v>168</v>
      </c>
      <c r="AI31" s="62">
        <v>0</v>
      </c>
      <c r="AJ31" s="62">
        <v>0</v>
      </c>
      <c r="AK31" s="54">
        <f t="shared" si="14"/>
        <v>18676</v>
      </c>
      <c r="AL31" s="17">
        <f>Príjmy!S31</f>
        <v>19617</v>
      </c>
      <c r="AM31" s="55">
        <f t="shared" si="15"/>
        <v>941</v>
      </c>
    </row>
    <row r="32" spans="1:39" ht="20.25" customHeight="1" x14ac:dyDescent="0.25">
      <c r="A32" s="3">
        <f t="shared" si="5"/>
        <v>29</v>
      </c>
      <c r="B32" s="57" t="s">
        <v>109</v>
      </c>
      <c r="C32" s="58">
        <v>0</v>
      </c>
      <c r="D32" s="44">
        <f t="shared" si="11"/>
        <v>14054</v>
      </c>
      <c r="E32" s="60">
        <v>8332</v>
      </c>
      <c r="F32" s="60">
        <v>0</v>
      </c>
      <c r="G32" s="60">
        <v>120</v>
      </c>
      <c r="H32" s="62">
        <v>1903</v>
      </c>
      <c r="I32" s="62">
        <v>487</v>
      </c>
      <c r="J32" s="62">
        <v>193</v>
      </c>
      <c r="K32" s="62">
        <v>100</v>
      </c>
      <c r="L32" s="62">
        <v>818</v>
      </c>
      <c r="M32" s="62">
        <v>2101</v>
      </c>
      <c r="N32" s="63">
        <v>0</v>
      </c>
      <c r="O32" s="63">
        <v>0</v>
      </c>
      <c r="P32" s="44">
        <f t="shared" si="12"/>
        <v>12523</v>
      </c>
      <c r="Q32" s="62">
        <v>316</v>
      </c>
      <c r="R32" s="62">
        <v>25</v>
      </c>
      <c r="S32" s="62">
        <v>44</v>
      </c>
      <c r="T32" s="62">
        <v>46</v>
      </c>
      <c r="U32" s="62">
        <v>204</v>
      </c>
      <c r="V32" s="62">
        <v>5051</v>
      </c>
      <c r="W32" s="62">
        <v>193</v>
      </c>
      <c r="X32" s="62">
        <v>3598</v>
      </c>
      <c r="Y32" s="62">
        <v>1968</v>
      </c>
      <c r="Z32" s="62">
        <v>452</v>
      </c>
      <c r="AA32" s="62">
        <v>356</v>
      </c>
      <c r="AB32" s="62">
        <v>0</v>
      </c>
      <c r="AC32" s="62">
        <v>0</v>
      </c>
      <c r="AD32" s="62">
        <v>270</v>
      </c>
      <c r="AE32" s="63">
        <v>0</v>
      </c>
      <c r="AF32" s="44">
        <f t="shared" si="13"/>
        <v>16513</v>
      </c>
      <c r="AG32" s="62">
        <v>16513</v>
      </c>
      <c r="AH32" s="62">
        <v>0</v>
      </c>
      <c r="AI32" s="62">
        <v>0</v>
      </c>
      <c r="AJ32" s="62">
        <v>0</v>
      </c>
      <c r="AK32" s="54">
        <f t="shared" si="14"/>
        <v>43090</v>
      </c>
      <c r="AL32" s="17">
        <f>Príjmy!S32</f>
        <v>55369</v>
      </c>
      <c r="AM32" s="55">
        <f t="shared" si="15"/>
        <v>12279</v>
      </c>
    </row>
    <row r="33" spans="1:40" ht="20.25" customHeight="1" x14ac:dyDescent="0.25">
      <c r="A33" s="3">
        <f t="shared" si="5"/>
        <v>30</v>
      </c>
      <c r="B33" s="57" t="s">
        <v>110</v>
      </c>
      <c r="C33" s="58">
        <v>0</v>
      </c>
      <c r="D33" s="44">
        <f t="shared" si="11"/>
        <v>694</v>
      </c>
      <c r="E33" s="60">
        <v>370</v>
      </c>
      <c r="F33" s="60">
        <v>0</v>
      </c>
      <c r="G33" s="60">
        <v>0</v>
      </c>
      <c r="H33" s="62">
        <v>0</v>
      </c>
      <c r="I33" s="62">
        <v>0</v>
      </c>
      <c r="J33" s="62">
        <v>0</v>
      </c>
      <c r="K33" s="62">
        <v>69</v>
      </c>
      <c r="L33" s="62">
        <v>255</v>
      </c>
      <c r="M33" s="62">
        <v>0</v>
      </c>
      <c r="N33" s="63">
        <v>0</v>
      </c>
      <c r="O33" s="63">
        <v>0</v>
      </c>
      <c r="P33" s="44">
        <f t="shared" si="12"/>
        <v>1152</v>
      </c>
      <c r="Q33" s="62">
        <v>141</v>
      </c>
      <c r="R33" s="62">
        <v>0</v>
      </c>
      <c r="S33" s="62">
        <v>0</v>
      </c>
      <c r="T33" s="62">
        <v>0</v>
      </c>
      <c r="U33" s="62">
        <v>0</v>
      </c>
      <c r="V33" s="62">
        <v>134</v>
      </c>
      <c r="W33" s="62">
        <v>6</v>
      </c>
      <c r="X33" s="62">
        <v>628</v>
      </c>
      <c r="Y33" s="62">
        <v>0</v>
      </c>
      <c r="Z33" s="62">
        <v>118</v>
      </c>
      <c r="AA33" s="62">
        <v>56</v>
      </c>
      <c r="AB33" s="62">
        <v>0</v>
      </c>
      <c r="AC33" s="62">
        <v>0</v>
      </c>
      <c r="AD33" s="62">
        <v>69</v>
      </c>
      <c r="AE33" s="63">
        <v>0</v>
      </c>
      <c r="AF33" s="44">
        <f t="shared" si="13"/>
        <v>643</v>
      </c>
      <c r="AG33" s="62">
        <v>223</v>
      </c>
      <c r="AH33" s="62">
        <v>420</v>
      </c>
      <c r="AI33" s="62">
        <v>0</v>
      </c>
      <c r="AJ33" s="62">
        <v>0</v>
      </c>
      <c r="AK33" s="54">
        <f t="shared" si="14"/>
        <v>2489</v>
      </c>
      <c r="AL33" s="17">
        <f>Príjmy!S33</f>
        <v>2996</v>
      </c>
      <c r="AM33" s="55">
        <f t="shared" si="15"/>
        <v>507</v>
      </c>
    </row>
    <row r="34" spans="1:40" ht="20.25" customHeight="1" thickBot="1" x14ac:dyDescent="0.3">
      <c r="A34" s="3">
        <f t="shared" si="5"/>
        <v>31</v>
      </c>
      <c r="B34" s="57" t="s">
        <v>111</v>
      </c>
      <c r="C34" s="58">
        <v>0</v>
      </c>
      <c r="D34" s="44">
        <f t="shared" si="11"/>
        <v>288</v>
      </c>
      <c r="E34" s="60">
        <v>0</v>
      </c>
      <c r="F34" s="60">
        <v>0</v>
      </c>
      <c r="G34" s="60">
        <v>185</v>
      </c>
      <c r="H34" s="62">
        <v>0</v>
      </c>
      <c r="I34" s="62">
        <v>0</v>
      </c>
      <c r="J34" s="62">
        <v>0</v>
      </c>
      <c r="K34" s="62">
        <v>0</v>
      </c>
      <c r="L34" s="62">
        <v>103</v>
      </c>
      <c r="M34" s="62">
        <v>0</v>
      </c>
      <c r="N34" s="63">
        <v>0</v>
      </c>
      <c r="O34" s="63">
        <v>0</v>
      </c>
      <c r="P34" s="44">
        <f t="shared" si="12"/>
        <v>1379</v>
      </c>
      <c r="Q34" s="62">
        <v>0</v>
      </c>
      <c r="R34" s="62">
        <v>0</v>
      </c>
      <c r="S34" s="62">
        <v>6</v>
      </c>
      <c r="T34" s="62">
        <v>0</v>
      </c>
      <c r="U34" s="62">
        <v>0</v>
      </c>
      <c r="V34" s="62">
        <v>234</v>
      </c>
      <c r="W34" s="62">
        <v>0</v>
      </c>
      <c r="X34" s="62">
        <v>502</v>
      </c>
      <c r="Y34" s="62">
        <v>0</v>
      </c>
      <c r="Z34" s="62">
        <v>301</v>
      </c>
      <c r="AA34" s="62">
        <v>268</v>
      </c>
      <c r="AB34" s="62">
        <v>0</v>
      </c>
      <c r="AC34" s="62">
        <v>0</v>
      </c>
      <c r="AD34" s="62">
        <v>68</v>
      </c>
      <c r="AE34" s="63">
        <v>0</v>
      </c>
      <c r="AF34" s="44">
        <f t="shared" si="13"/>
        <v>493</v>
      </c>
      <c r="AG34" s="62">
        <v>0</v>
      </c>
      <c r="AH34" s="62">
        <v>236</v>
      </c>
      <c r="AI34" s="62">
        <v>157</v>
      </c>
      <c r="AJ34" s="62">
        <v>100</v>
      </c>
      <c r="AK34" s="54">
        <f t="shared" si="14"/>
        <v>2160</v>
      </c>
      <c r="AL34" s="17">
        <f>Príjmy!S34</f>
        <v>4348</v>
      </c>
      <c r="AM34" s="55">
        <f t="shared" si="15"/>
        <v>2188</v>
      </c>
    </row>
    <row r="35" spans="1:40" s="16" customFormat="1" ht="20.25" customHeight="1" thickBot="1" x14ac:dyDescent="0.25">
      <c r="A35" s="45"/>
      <c r="B35" s="46" t="s">
        <v>5</v>
      </c>
      <c r="C35" s="47">
        <f t="shared" ref="C35" si="16">SUM(C8:C34)</f>
        <v>0</v>
      </c>
      <c r="D35" s="47">
        <f t="shared" ref="D35:AM35" si="17">SUM(D4:D34)</f>
        <v>376493</v>
      </c>
      <c r="E35" s="47">
        <f t="shared" si="17"/>
        <v>277905</v>
      </c>
      <c r="F35" s="47">
        <f t="shared" si="17"/>
        <v>33990</v>
      </c>
      <c r="G35" s="47">
        <f t="shared" si="17"/>
        <v>7126</v>
      </c>
      <c r="H35" s="47">
        <f t="shared" si="17"/>
        <v>14632</v>
      </c>
      <c r="I35" s="47">
        <f t="shared" si="17"/>
        <v>6659</v>
      </c>
      <c r="J35" s="47">
        <f t="shared" si="17"/>
        <v>2173</v>
      </c>
      <c r="K35" s="47">
        <f t="shared" si="17"/>
        <v>1565</v>
      </c>
      <c r="L35" s="47">
        <f t="shared" si="17"/>
        <v>10330</v>
      </c>
      <c r="M35" s="47">
        <f t="shared" si="17"/>
        <v>22113</v>
      </c>
      <c r="N35" s="47">
        <f t="shared" si="17"/>
        <v>1039</v>
      </c>
      <c r="O35" s="47">
        <f t="shared" si="17"/>
        <v>595</v>
      </c>
      <c r="P35" s="47">
        <f t="shared" si="17"/>
        <v>191277</v>
      </c>
      <c r="Q35" s="47">
        <f t="shared" si="17"/>
        <v>12912</v>
      </c>
      <c r="R35" s="47">
        <f t="shared" si="17"/>
        <v>43</v>
      </c>
      <c r="S35" s="47">
        <f t="shared" si="17"/>
        <v>2923</v>
      </c>
      <c r="T35" s="47">
        <f t="shared" si="17"/>
        <v>281</v>
      </c>
      <c r="U35" s="47">
        <f t="shared" si="17"/>
        <v>3946</v>
      </c>
      <c r="V35" s="47">
        <f t="shared" si="17"/>
        <v>26148</v>
      </c>
      <c r="W35" s="47">
        <f t="shared" si="17"/>
        <v>3125</v>
      </c>
      <c r="X35" s="47">
        <f t="shared" si="17"/>
        <v>44079</v>
      </c>
      <c r="Y35" s="47">
        <f t="shared" si="17"/>
        <v>32160</v>
      </c>
      <c r="Z35" s="47">
        <f t="shared" si="17"/>
        <v>52316</v>
      </c>
      <c r="AA35" s="47">
        <f t="shared" si="17"/>
        <v>7066</v>
      </c>
      <c r="AB35" s="47">
        <f t="shared" si="17"/>
        <v>266</v>
      </c>
      <c r="AC35" s="47">
        <f t="shared" si="17"/>
        <v>336</v>
      </c>
      <c r="AD35" s="47">
        <f t="shared" si="17"/>
        <v>5676</v>
      </c>
      <c r="AE35" s="47">
        <f t="shared" si="17"/>
        <v>0</v>
      </c>
      <c r="AF35" s="47">
        <f t="shared" si="17"/>
        <v>113786</v>
      </c>
      <c r="AG35" s="47">
        <f t="shared" si="17"/>
        <v>104213</v>
      </c>
      <c r="AH35" s="47">
        <f t="shared" si="17"/>
        <v>3794</v>
      </c>
      <c r="AI35" s="47">
        <f t="shared" si="17"/>
        <v>2679</v>
      </c>
      <c r="AJ35" s="47">
        <f t="shared" si="17"/>
        <v>3100</v>
      </c>
      <c r="AK35" s="47">
        <f t="shared" si="17"/>
        <v>683190</v>
      </c>
      <c r="AL35" s="47">
        <f t="shared" si="17"/>
        <v>572138</v>
      </c>
      <c r="AM35" s="47">
        <f t="shared" si="17"/>
        <v>-111052</v>
      </c>
      <c r="AN35" s="47"/>
    </row>
    <row r="36" spans="1:40" s="16" customFormat="1" ht="14.1" customHeight="1" thickBot="1" x14ac:dyDescent="0.25">
      <c r="C36" s="19"/>
      <c r="D36" s="48">
        <f>SUM(E35:M35)</f>
        <v>376493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48">
        <f>SUM(Q35:AD35)</f>
        <v>191277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48">
        <f>SUM(AG35:AJ35)</f>
        <v>113786</v>
      </c>
      <c r="AG36" s="19"/>
      <c r="AH36" s="19"/>
      <c r="AI36" s="19"/>
      <c r="AJ36" s="19"/>
      <c r="AK36" s="48">
        <f>C35+D35+N35+O35+P35+AE35+AF35</f>
        <v>683190</v>
      </c>
      <c r="AL36" s="19"/>
      <c r="AM36" s="19">
        <f>AL35-AK35</f>
        <v>-111052</v>
      </c>
    </row>
    <row r="37" spans="1:40" s="5" customFormat="1" ht="17.45" customHeight="1" thickBot="1" x14ac:dyDescent="0.25">
      <c r="A37" s="9"/>
      <c r="B37" s="10" t="s">
        <v>78</v>
      </c>
      <c r="C37" s="49"/>
      <c r="D37" s="50">
        <f t="shared" ref="D37" si="18">SUM(E37:M37)</f>
        <v>2234</v>
      </c>
      <c r="E37" s="49"/>
      <c r="F37" s="49"/>
      <c r="G37" s="49">
        <v>1512</v>
      </c>
      <c r="H37" s="49">
        <v>138</v>
      </c>
      <c r="I37" s="49"/>
      <c r="J37" s="49"/>
      <c r="K37" s="49"/>
      <c r="L37" s="49"/>
      <c r="M37" s="49">
        <v>584</v>
      </c>
      <c r="N37" s="49"/>
      <c r="O37" s="49"/>
      <c r="P37" s="50">
        <f>SUM(Q37:AD37)</f>
        <v>798</v>
      </c>
      <c r="Q37" s="49">
        <v>339</v>
      </c>
      <c r="R37" s="49"/>
      <c r="S37" s="49">
        <v>175</v>
      </c>
      <c r="T37" s="49"/>
      <c r="U37" s="49"/>
      <c r="V37" s="49">
        <v>192</v>
      </c>
      <c r="W37" s="49"/>
      <c r="X37" s="49"/>
      <c r="Y37" s="49"/>
      <c r="Z37" s="49"/>
      <c r="AA37" s="49"/>
      <c r="AB37" s="49"/>
      <c r="AC37" s="49"/>
      <c r="AD37" s="49">
        <v>92</v>
      </c>
      <c r="AE37" s="49"/>
      <c r="AF37" s="50">
        <f>SUM(AG37:AJ37)</f>
        <v>2500</v>
      </c>
      <c r="AG37" s="49"/>
      <c r="AH37" s="49"/>
      <c r="AI37" s="49">
        <v>2500</v>
      </c>
      <c r="AJ37" s="49"/>
      <c r="AK37" s="50">
        <f t="shared" ref="AK37" si="19">C37+D37+N37+O37+P37+AE37+AF37</f>
        <v>5532</v>
      </c>
      <c r="AL37" s="50">
        <f>Príjmy!S37</f>
        <v>5067</v>
      </c>
      <c r="AM37" s="51">
        <f t="shared" ref="AM37" si="20">AL37-AK37</f>
        <v>-465</v>
      </c>
    </row>
  </sheetData>
  <sheetProtection selectLockedCells="1"/>
  <mergeCells count="28">
    <mergeCell ref="V2:V3"/>
    <mergeCell ref="A2:A3"/>
    <mergeCell ref="B2:B3"/>
    <mergeCell ref="C2:C3"/>
    <mergeCell ref="D2:D3"/>
    <mergeCell ref="E2:M2"/>
    <mergeCell ref="N2:N3"/>
    <mergeCell ref="Q2:Q3"/>
    <mergeCell ref="R2:R3"/>
    <mergeCell ref="S2:S3"/>
    <mergeCell ref="T2:T3"/>
    <mergeCell ref="U2:U3"/>
    <mergeCell ref="AL2:AL3"/>
    <mergeCell ref="AM2:AM3"/>
    <mergeCell ref="O2:O3"/>
    <mergeCell ref="P2:P3"/>
    <mergeCell ref="AC2:AC3"/>
    <mergeCell ref="AD2:AD3"/>
    <mergeCell ref="AE2:AE3"/>
    <mergeCell ref="AF2:AF3"/>
    <mergeCell ref="AG2:AJ2"/>
    <mergeCell ref="AK2:AK3"/>
    <mergeCell ref="W2:W3"/>
    <mergeCell ref="X2:X3"/>
    <mergeCell ref="Y2:Y3"/>
    <mergeCell ref="Z2:Z3"/>
    <mergeCell ref="AA2:AA3"/>
    <mergeCell ref="AB2:AB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fitToWidth="2" orientation="landscape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Majetok</vt:lpstr>
      <vt:lpstr>Príjmy</vt:lpstr>
      <vt:lpstr>Výdavky</vt:lpstr>
      <vt:lpstr>Výdavky!Názvy_tlače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Pavlíková</cp:lastModifiedBy>
  <cp:lastPrinted>2021-03-26T07:28:40Z</cp:lastPrinted>
  <dcterms:created xsi:type="dcterms:W3CDTF">2020-11-18T13:29:00Z</dcterms:created>
  <dcterms:modified xsi:type="dcterms:W3CDTF">2026-04-28T10:26:11Z</dcterms:modified>
</cp:coreProperties>
</file>