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U:\Hospodarenie\2025\"/>
    </mc:Choice>
  </mc:AlternateContent>
  <xr:revisionPtr revIDLastSave="0" documentId="13_ncr:1_{EF610B2F-E32C-4BF4-9DD9-5814FF25D20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jetok" sheetId="1" r:id="rId1"/>
    <sheet name="Príjmy" sheetId="2" r:id="rId2"/>
    <sheet name="Výdavky" sheetId="3" r:id="rId3"/>
  </sheets>
  <definedNames>
    <definedName name="_xlnm.Print_Titles" localSheetId="2">Výdavky!$A:$B</definedName>
    <definedName name="Print_Titles" localSheetId="2">Výdavky!$A:$B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3" i="3" l="1"/>
  <c r="AI23" i="3"/>
  <c r="AH23" i="3"/>
  <c r="AG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4" i="3" s="1"/>
  <c r="O23" i="3"/>
  <c r="N23" i="3"/>
  <c r="M23" i="3"/>
  <c r="L23" i="3"/>
  <c r="K23" i="3"/>
  <c r="J23" i="3"/>
  <c r="I23" i="3"/>
  <c r="H23" i="3"/>
  <c r="G23" i="3"/>
  <c r="F23" i="3"/>
  <c r="E23" i="3"/>
  <c r="D24" i="3" s="1"/>
  <c r="C23" i="3"/>
  <c r="AF25" i="3"/>
  <c r="P25" i="3"/>
  <c r="D25" i="3"/>
  <c r="AK25" i="3" s="1"/>
  <c r="AF22" i="3"/>
  <c r="P22" i="3"/>
  <c r="D22" i="3"/>
  <c r="AF21" i="3"/>
  <c r="P21" i="3"/>
  <c r="D21" i="3"/>
  <c r="AF20" i="3"/>
  <c r="P20" i="3"/>
  <c r="D20" i="3"/>
  <c r="AF19" i="3"/>
  <c r="P19" i="3"/>
  <c r="D19" i="3"/>
  <c r="AK19" i="3" s="1"/>
  <c r="AF18" i="3"/>
  <c r="P18" i="3"/>
  <c r="D18" i="3"/>
  <c r="AF17" i="3"/>
  <c r="P17" i="3"/>
  <c r="D17" i="3"/>
  <c r="AK17" i="3" s="1"/>
  <c r="AF16" i="3"/>
  <c r="P16" i="3"/>
  <c r="D16" i="3"/>
  <c r="AF15" i="3"/>
  <c r="P15" i="3"/>
  <c r="D15" i="3"/>
  <c r="AK15" i="3" s="1"/>
  <c r="AF14" i="3"/>
  <c r="P14" i="3"/>
  <c r="D14" i="3"/>
  <c r="AF13" i="3"/>
  <c r="P13" i="3"/>
  <c r="D13" i="3"/>
  <c r="AK13" i="3" s="1"/>
  <c r="AF12" i="3"/>
  <c r="P12" i="3"/>
  <c r="D12" i="3"/>
  <c r="AF11" i="3"/>
  <c r="P11" i="3"/>
  <c r="D11" i="3"/>
  <c r="AK11" i="3" s="1"/>
  <c r="AF10" i="3"/>
  <c r="P10" i="3"/>
  <c r="D10" i="3"/>
  <c r="AF9" i="3"/>
  <c r="P9" i="3"/>
  <c r="D9" i="3"/>
  <c r="AK9" i="3" s="1"/>
  <c r="AF8" i="3"/>
  <c r="P8" i="3"/>
  <c r="D8" i="3"/>
  <c r="AF7" i="3"/>
  <c r="P7" i="3"/>
  <c r="D7" i="3"/>
  <c r="AK7" i="3" s="1"/>
  <c r="AF6" i="3"/>
  <c r="P6" i="3"/>
  <c r="D6" i="3"/>
  <c r="AF5" i="3"/>
  <c r="P5" i="3"/>
  <c r="D5" i="3"/>
  <c r="AK5" i="3" s="1"/>
  <c r="AF4" i="3"/>
  <c r="P4" i="3"/>
  <c r="D4" i="3"/>
  <c r="W1" i="3"/>
  <c r="O25" i="2"/>
  <c r="D25" i="2"/>
  <c r="O22" i="2"/>
  <c r="D22" i="2"/>
  <c r="S22" i="2" s="1"/>
  <c r="AL22" i="3" s="1"/>
  <c r="O21" i="2"/>
  <c r="D21" i="2"/>
  <c r="O20" i="2"/>
  <c r="D20" i="2"/>
  <c r="O19" i="2"/>
  <c r="D19" i="2"/>
  <c r="S19" i="2" s="1"/>
  <c r="AL19" i="3" s="1"/>
  <c r="O18" i="2"/>
  <c r="D18" i="2"/>
  <c r="O17" i="2"/>
  <c r="D17" i="2"/>
  <c r="S17" i="2" s="1"/>
  <c r="AL17" i="3" s="1"/>
  <c r="O16" i="2"/>
  <c r="D16" i="2"/>
  <c r="O15" i="2"/>
  <c r="D15" i="2"/>
  <c r="O14" i="2"/>
  <c r="D14" i="2"/>
  <c r="S14" i="2" s="1"/>
  <c r="AL14" i="3" s="1"/>
  <c r="O13" i="2"/>
  <c r="D13" i="2"/>
  <c r="S13" i="2" s="1"/>
  <c r="AL13" i="3" s="1"/>
  <c r="O12" i="2"/>
  <c r="D12" i="2"/>
  <c r="O11" i="2"/>
  <c r="D11" i="2"/>
  <c r="S11" i="2" s="1"/>
  <c r="AL11" i="3" s="1"/>
  <c r="O10" i="2"/>
  <c r="D10" i="2"/>
  <c r="S10" i="2" s="1"/>
  <c r="AL10" i="3" s="1"/>
  <c r="O9" i="2"/>
  <c r="D9" i="2"/>
  <c r="S9" i="2" s="1"/>
  <c r="AL9" i="3" s="1"/>
  <c r="O8" i="2"/>
  <c r="D8" i="2"/>
  <c r="O7" i="2"/>
  <c r="D7" i="2"/>
  <c r="S7" i="2" s="1"/>
  <c r="AL7" i="3" s="1"/>
  <c r="O6" i="2"/>
  <c r="D6" i="2"/>
  <c r="S6" i="2" s="1"/>
  <c r="AL6" i="3" s="1"/>
  <c r="O5" i="2"/>
  <c r="D5" i="2"/>
  <c r="S5" i="2" s="1"/>
  <c r="AL5" i="3" s="1"/>
  <c r="O4" i="2"/>
  <c r="D4" i="2"/>
  <c r="R23" i="1"/>
  <c r="Q23" i="1"/>
  <c r="P23" i="1"/>
  <c r="N23" i="1"/>
  <c r="M23" i="1"/>
  <c r="L23" i="1"/>
  <c r="K23" i="1"/>
  <c r="J23" i="1"/>
  <c r="I23" i="1"/>
  <c r="H23" i="1"/>
  <c r="G23" i="1"/>
  <c r="F23" i="1"/>
  <c r="E23" i="1"/>
  <c r="D23" i="1"/>
  <c r="C23" i="1"/>
  <c r="S25" i="1"/>
  <c r="O25" i="1"/>
  <c r="T25" i="1" s="1"/>
  <c r="S22" i="1"/>
  <c r="O22" i="1"/>
  <c r="T22" i="1" s="1"/>
  <c r="S21" i="1"/>
  <c r="O21" i="1"/>
  <c r="T21" i="1" s="1"/>
  <c r="S20" i="1"/>
  <c r="O20" i="1"/>
  <c r="S19" i="1"/>
  <c r="O19" i="1"/>
  <c r="T19" i="1" s="1"/>
  <c r="S18" i="1"/>
  <c r="O18" i="1"/>
  <c r="T18" i="1" s="1"/>
  <c r="S17" i="1"/>
  <c r="O17" i="1"/>
  <c r="T17" i="1" s="1"/>
  <c r="S16" i="1"/>
  <c r="O16" i="1"/>
  <c r="S15" i="1"/>
  <c r="O15" i="1"/>
  <c r="T15" i="1" s="1"/>
  <c r="S14" i="1"/>
  <c r="O14" i="1"/>
  <c r="T14" i="1" s="1"/>
  <c r="S13" i="1"/>
  <c r="O13" i="1"/>
  <c r="T13" i="1" s="1"/>
  <c r="S12" i="1"/>
  <c r="O12" i="1"/>
  <c r="S11" i="1"/>
  <c r="O11" i="1"/>
  <c r="T11" i="1" s="1"/>
  <c r="S10" i="1"/>
  <c r="O10" i="1"/>
  <c r="S9" i="1"/>
  <c r="O9" i="1"/>
  <c r="T9" i="1" s="1"/>
  <c r="S8" i="1"/>
  <c r="O8" i="1"/>
  <c r="T8" i="1" s="1"/>
  <c r="S7" i="1"/>
  <c r="O7" i="1"/>
  <c r="T7" i="1" s="1"/>
  <c r="S6" i="1"/>
  <c r="O6" i="1"/>
  <c r="T6" i="1" s="1"/>
  <c r="S5" i="1"/>
  <c r="O5" i="1"/>
  <c r="T5" i="1" s="1"/>
  <c r="S4" i="1"/>
  <c r="O4" i="1"/>
  <c r="T4" i="1" s="1"/>
  <c r="AK21" i="3" l="1"/>
  <c r="S25" i="2"/>
  <c r="AL25" i="3" s="1"/>
  <c r="AM25" i="3" s="1"/>
  <c r="S21" i="2"/>
  <c r="AL21" i="3" s="1"/>
  <c r="AM21" i="3" s="1"/>
  <c r="S15" i="2"/>
  <c r="AL15" i="3" s="1"/>
  <c r="AM15" i="3" s="1"/>
  <c r="S18" i="2"/>
  <c r="AL18" i="3" s="1"/>
  <c r="T10" i="1"/>
  <c r="S23" i="1"/>
  <c r="AK22" i="3"/>
  <c r="AK10" i="3"/>
  <c r="AK4" i="3"/>
  <c r="AK12" i="3"/>
  <c r="S12" i="2"/>
  <c r="AL12" i="3" s="1"/>
  <c r="AK8" i="3"/>
  <c r="S8" i="2"/>
  <c r="AL8" i="3" s="1"/>
  <c r="AM8" i="3" s="1"/>
  <c r="S4" i="2"/>
  <c r="AL4" i="3" s="1"/>
  <c r="T12" i="1"/>
  <c r="AK20" i="3"/>
  <c r="S20" i="2"/>
  <c r="AL20" i="3" s="1"/>
  <c r="AM20" i="3" s="1"/>
  <c r="T20" i="1"/>
  <c r="AK14" i="3"/>
  <c r="AM14" i="3" s="1"/>
  <c r="AK18" i="3"/>
  <c r="AM18" i="3" s="1"/>
  <c r="AF23" i="3"/>
  <c r="P23" i="3"/>
  <c r="AK6" i="3"/>
  <c r="AM6" i="3" s="1"/>
  <c r="D23" i="3"/>
  <c r="AK24" i="3" s="1"/>
  <c r="O23" i="1"/>
  <c r="S24" i="1"/>
  <c r="T16" i="1"/>
  <c r="O24" i="1"/>
  <c r="S16" i="2"/>
  <c r="AL16" i="3" s="1"/>
  <c r="AF24" i="3"/>
  <c r="AK16" i="3"/>
  <c r="AM5" i="3"/>
  <c r="AM7" i="3"/>
  <c r="AM9" i="3"/>
  <c r="AM10" i="3"/>
  <c r="AM11" i="3"/>
  <c r="AM12" i="3"/>
  <c r="AM13" i="3"/>
  <c r="AM16" i="3"/>
  <c r="AM17" i="3"/>
  <c r="AM19" i="3"/>
  <c r="AM22" i="3"/>
  <c r="O23" i="2"/>
  <c r="T24" i="1" l="1"/>
  <c r="T23" i="1"/>
  <c r="AK23" i="3"/>
  <c r="AL23" i="3"/>
  <c r="AM24" i="3" s="1"/>
  <c r="AM4" i="3"/>
  <c r="AM23" i="3" s="1"/>
  <c r="E23" i="2"/>
  <c r="F23" i="2"/>
  <c r="G23" i="2"/>
  <c r="H23" i="2"/>
  <c r="I23" i="2"/>
  <c r="J23" i="2"/>
  <c r="K23" i="2"/>
  <c r="L23" i="2"/>
  <c r="M23" i="2"/>
  <c r="N23" i="2"/>
  <c r="P23" i="2"/>
  <c r="Q23" i="2"/>
  <c r="R23" i="2"/>
  <c r="C23" i="2"/>
  <c r="O24" i="2" l="1"/>
  <c r="D24" i="2"/>
  <c r="D23" i="2"/>
  <c r="S24" i="2" s="1"/>
  <c r="S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Renata1</author>
  </authors>
  <commentList>
    <comment ref="O24" authorId="0" shapeId="0" xr:uid="{529A7E9A-B2E4-49A9-A31D-06905807D7D0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rovnaké,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S24" authorId="0" shapeId="0" xr:uid="{CB4473C2-E7CE-41C6-8882-5E97F5611F4E}">
      <text>
        <r>
          <rPr>
            <b/>
            <sz val="9"/>
            <color indexed="81"/>
            <rFont val="Segoe UI"/>
            <family val="2"/>
            <charset val="238"/>
          </rPr>
          <t xml:space="preserve">kontrolné číslo - má byť rovnaké, ako v bunke nad tým (ak nie je, tak je niekde chyba)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T24" authorId="0" shapeId="0" xr:uid="{A6A6E600-D174-4B42-957B-2726AFBA4B50}">
      <text>
        <r>
          <rPr>
            <b/>
            <sz val="9"/>
            <color indexed="81"/>
            <rFont val="Segoe UI"/>
            <family val="2"/>
            <charset val="238"/>
          </rPr>
          <t xml:space="preserve">kontrolné číslo - má byť rovnaké, ako v bunke nad tým (ak nie je, tak je niekde chyba)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Renata1</author>
  </authors>
  <commentList>
    <comment ref="D24" authorId="0" shapeId="0" xr:uid="{53E401EB-69E5-4EBD-87E7-8AF2C99C9F54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O24" authorId="0" shapeId="0" xr:uid="{F32753EE-8CC5-4E34-BF85-209B991AAE05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S24" authorId="0" shapeId="0" xr:uid="{B895F3B3-18E5-416B-BF31-D3087800D49C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Renata1</author>
  </authors>
  <commentList>
    <comment ref="D24" authorId="0" shapeId="0" xr:uid="{E4F5F834-156E-4962-96B3-FB6ACBFF8B60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P24" authorId="0" shapeId="0" xr:uid="{F5CBD62D-2DA5-46AB-B4AB-00547E908B5E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F24" authorId="0" shapeId="0" xr:uid="{91A5B7ED-2FEF-4014-8682-6B06992506C1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K24" authorId="0" shapeId="0" xr:uid="{9833BEBB-C797-48A5-8C6D-F1A8C0B43972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M24" authorId="0" shapeId="0" xr:uid="{6C296701-0C72-4BEB-A1BB-72EA8DF3DEDA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<sst xmlns="http://schemas.openxmlformats.org/spreadsheetml/2006/main" count="148" uniqueCount="104">
  <si>
    <t>CZ</t>
  </si>
  <si>
    <t xml:space="preserve">z toho </t>
  </si>
  <si>
    <t>z toho:</t>
  </si>
  <si>
    <t>P.č.</t>
  </si>
  <si>
    <t>Dlhodobý hmotný majetok (r.20)</t>
  </si>
  <si>
    <t>SPOLU</t>
  </si>
  <si>
    <t>Dlhodobý finanačný majetok (r.21)</t>
  </si>
  <si>
    <t>Pohľadávky (r.23)</t>
  </si>
  <si>
    <t>Pôžičky (r.24)</t>
  </si>
  <si>
    <t>Zásoby (r.25)</t>
  </si>
  <si>
    <t>Peniaze (hotovosť) (r.26)</t>
  </si>
  <si>
    <t>Ceniny (r.27)</t>
  </si>
  <si>
    <t>Bankové účty    (r.28)</t>
  </si>
  <si>
    <t>Majetok celkom (r.31)</t>
  </si>
  <si>
    <t>Záväzky (r.32)</t>
  </si>
  <si>
    <t>Sociálny fond     (r.33)</t>
  </si>
  <si>
    <t>Úvery, pôžičky   (r.34)</t>
  </si>
  <si>
    <t>Záväzky celkom (r.35)</t>
  </si>
  <si>
    <t>z toho</t>
  </si>
  <si>
    <t>Príjmy z majetku (r.01)</t>
  </si>
  <si>
    <t>Dary a príspevky (r.02)</t>
  </si>
  <si>
    <t>z darov   (r.2a)</t>
  </si>
  <si>
    <t>z ofier     (r.2b)</t>
  </si>
  <si>
    <t>z cirk. príspevku (r.2c)</t>
  </si>
  <si>
    <t>z iných COJ (r.2d)</t>
  </si>
  <si>
    <t>ostatné   (r.2e)</t>
  </si>
  <si>
    <t>Príjmy z dedičstva (r.03)</t>
  </si>
  <si>
    <t>Príjmy z organ. akcií (r.04)</t>
  </si>
  <si>
    <t>Príjmy z dotácií  (r.05)</t>
  </si>
  <si>
    <t>Príjmy z predaja majetku (r.06)</t>
  </si>
  <si>
    <t>Príjmy z poskyt. služieb (r.07)</t>
  </si>
  <si>
    <t>Ostatné príjmy spolu     (r.08)</t>
  </si>
  <si>
    <t>úroky     (r.8a)</t>
  </si>
  <si>
    <t>pôžičky   (r.8b)</t>
  </si>
  <si>
    <t>ostatné (r.8c)</t>
  </si>
  <si>
    <t>Príjmy celkom (r.9)</t>
  </si>
  <si>
    <t xml:space="preserve">z toho: </t>
  </si>
  <si>
    <t>Zásoby (r.10)</t>
  </si>
  <si>
    <t>Služby spolu     (r.11)</t>
  </si>
  <si>
    <t>opravy (r.11a)</t>
  </si>
  <si>
    <t>obstaranie majetku (r.11b)</t>
  </si>
  <si>
    <t>cestovné (r.11c)</t>
  </si>
  <si>
    <t>telefón   (r.11e)</t>
  </si>
  <si>
    <t>stočné  (r.11f)</t>
  </si>
  <si>
    <t>revízie   (r.11g)</t>
  </si>
  <si>
    <t>poistky  (r.11h)</t>
  </si>
  <si>
    <t>ostatné   (r.11i)</t>
  </si>
  <si>
    <t>Mzdy   (r.12)</t>
  </si>
  <si>
    <t>Poistné fondy         (r. 13)</t>
  </si>
  <si>
    <t>časopisy  (r.14a)</t>
  </si>
  <si>
    <t>ceniny  (r.14b)</t>
  </si>
  <si>
    <t>kancel. potreby (r.14c)</t>
  </si>
  <si>
    <t>čistiace potreby (r.14d)</t>
  </si>
  <si>
    <t>PHM   (r.14e)</t>
  </si>
  <si>
    <t>ostatné    (r.14f)</t>
  </si>
  <si>
    <t>vodné   (r.14g)</t>
  </si>
  <si>
    <t>elektrická energia (r.14h)</t>
  </si>
  <si>
    <t>plyn/uhlie (r.14i)</t>
  </si>
  <si>
    <t>daň z príjmu  (r.14j)</t>
  </si>
  <si>
    <t>daň z nehnuteľ. (r.14k)</t>
  </si>
  <si>
    <t>daň zrážková (r.14l)</t>
  </si>
  <si>
    <t>úrok    (r.14m)</t>
  </si>
  <si>
    <t>poplatky  (r.14n)</t>
  </si>
  <si>
    <t>Sociálny fond      (r.15)</t>
  </si>
  <si>
    <t>Ostatné výdavky  (r.16)</t>
  </si>
  <si>
    <t>príspevok vyššej COJ (r.16a)</t>
  </si>
  <si>
    <t>príspevky iným COJ (r.16b)</t>
  </si>
  <si>
    <t>ostatné   (r.16c)</t>
  </si>
  <si>
    <t>pôžičky   (r.16d)</t>
  </si>
  <si>
    <t>Výdavky   (r.17)</t>
  </si>
  <si>
    <t>Príjmy       (r.9)</t>
  </si>
  <si>
    <t>Rozdiel príjmov a výdavkov (r.18)</t>
  </si>
  <si>
    <t>Rozdiel majetku a záväzkov (r.36)</t>
  </si>
  <si>
    <t>Dlhodobý nehm. majetok  (r.19)</t>
  </si>
  <si>
    <t>Umel. diela a kult.pam. (r.22)</t>
  </si>
  <si>
    <t>Priebežné pol.(+/-)      (r. 29)</t>
  </si>
  <si>
    <t>Krát..cenné pap. a ost. KFM (r.30)</t>
  </si>
  <si>
    <t>SPOLU CZ</t>
  </si>
  <si>
    <t xml:space="preserve">Seniorát </t>
  </si>
  <si>
    <t>reprezen.       (r.11d)</t>
  </si>
  <si>
    <t>Budikovany</t>
  </si>
  <si>
    <t>Drienčany</t>
  </si>
  <si>
    <t>Gemer</t>
  </si>
  <si>
    <t>Gemerská Panica</t>
  </si>
  <si>
    <t>Hnúšťa - Brádno</t>
  </si>
  <si>
    <t>Hrachovo</t>
  </si>
  <si>
    <t>Hrušovo</t>
  </si>
  <si>
    <t>Klenovec</t>
  </si>
  <si>
    <t>Kokava nad Rimavicou</t>
  </si>
  <si>
    <t>Kraskovo</t>
  </si>
  <si>
    <t>Ožďany</t>
  </si>
  <si>
    <t>Padarovce</t>
  </si>
  <si>
    <t>Rimavská Baňa</t>
  </si>
  <si>
    <t>Rimavská Píla</t>
  </si>
  <si>
    <t xml:space="preserve">Rimavská Sobota </t>
  </si>
  <si>
    <t>Rimavské Brezovo</t>
  </si>
  <si>
    <t>Tisovec</t>
  </si>
  <si>
    <t>Tornaľa</t>
  </si>
  <si>
    <t xml:space="preserve">Rimavská Sobota-Vyš. Pokoradz </t>
  </si>
  <si>
    <t>Prevádzková réžia              (r. 14)</t>
  </si>
  <si>
    <t xml:space="preserve">R. Sobota-Vyš. Pokoradz </t>
  </si>
  <si>
    <t>Rimavský seniorát - majetok - rok  2025</t>
  </si>
  <si>
    <t>Rimavský seniorát - výdavky - rok   2025</t>
  </si>
  <si>
    <t>Rimavský seniorát - príjmy -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</si>
</sst>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FFF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21">
    <xf numFmtId="0" fontId="0" fillId="0" borderId="0" xfId="0"/>
    <xf numFmtId="0" fontId="4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2" fillId="5" borderId="22" xfId="0" applyFont="1" applyFill="1" applyBorder="1"/>
    <xf numFmtId="0" fontId="9" fillId="5" borderId="23" xfId="0" applyFont="1" applyFill="1" applyBorder="1"/>
    <xf numFmtId="0" fontId="2" fillId="6" borderId="12" xfId="0" applyFont="1" applyFill="1" applyBorder="1" applyAlignment="1">
      <alignment horizontal="center" vertical="center" wrapText="1"/>
    </xf>
    <xf numFmtId="0" fontId="2" fillId="7" borderId="22" xfId="0" applyFont="1" applyFill="1" applyBorder="1"/>
    <xf numFmtId="0" fontId="9" fillId="7" borderId="23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4" fontId="3" fillId="0" borderId="0" xfId="1" applyNumberFormat="1" applyFont="1"/>
    <xf numFmtId="4" fontId="2" fillId="0" borderId="0" xfId="1" applyNumberFormat="1" applyFont="1"/>
    <xf numFmtId="4" fontId="2" fillId="0" borderId="0" xfId="0" applyNumberFormat="1" applyFont="1"/>
    <xf numFmtId="4" fontId="3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/>
    </xf>
    <xf numFmtId="4" fontId="4" fillId="0" borderId="0" xfId="0" applyNumberFormat="1" applyFont="1"/>
    <xf numFmtId="0" fontId="3" fillId="0" borderId="25" xfId="2" applyFont="1" applyBorder="1"/>
    <xf numFmtId="0" fontId="3" fillId="0" borderId="26" xfId="2" applyFont="1" applyBorder="1"/>
    <xf numFmtId="0" fontId="3" fillId="0" borderId="6" xfId="2" applyFont="1" applyBorder="1"/>
    <xf numFmtId="0" fontId="2" fillId="4" borderId="12" xfId="0" applyFont="1" applyFill="1" applyBorder="1" applyAlignment="1">
      <alignment horizontal="center" vertical="center" wrapText="1"/>
    </xf>
    <xf numFmtId="0" fontId="3" fillId="0" borderId="3" xfId="2" applyFont="1" applyBorder="1"/>
    <xf numFmtId="0" fontId="3" fillId="0" borderId="7" xfId="0" applyFont="1" applyBorder="1" applyAlignment="1">
      <alignment horizontal="center"/>
    </xf>
    <xf numFmtId="0" fontId="3" fillId="0" borderId="28" xfId="2" applyFont="1" applyBorder="1"/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3" fillId="0" borderId="4" xfId="0" applyNumberFormat="1" applyFont="1" applyBorder="1" applyAlignment="1" applyProtection="1">
      <alignment horizontal="right"/>
      <protection locked="0"/>
    </xf>
    <xf numFmtId="164" fontId="3" fillId="0" borderId="4" xfId="1" applyNumberFormat="1" applyFont="1" applyBorder="1" applyAlignment="1" applyProtection="1">
      <alignment horizontal="right"/>
      <protection locked="0"/>
    </xf>
    <xf numFmtId="164" fontId="3" fillId="0" borderId="6" xfId="0" applyNumberFormat="1" applyFont="1" applyBorder="1" applyAlignment="1" applyProtection="1">
      <alignment horizontal="right"/>
      <protection locked="0"/>
    </xf>
    <xf numFmtId="164" fontId="2" fillId="2" borderId="4" xfId="1" applyNumberFormat="1" applyFont="1" applyFill="1" applyBorder="1" applyAlignment="1">
      <alignment horizontal="right"/>
    </xf>
    <xf numFmtId="164" fontId="3" fillId="0" borderId="16" xfId="0" applyNumberFormat="1" applyFont="1" applyBorder="1" applyAlignment="1" applyProtection="1">
      <alignment horizontal="right"/>
      <protection locked="0"/>
    </xf>
    <xf numFmtId="164" fontId="2" fillId="2" borderId="4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164" fontId="3" fillId="0" borderId="3" xfId="0" applyNumberFormat="1" applyFont="1" applyBorder="1" applyAlignment="1" applyProtection="1">
      <alignment horizontal="right"/>
      <protection locked="0"/>
    </xf>
    <xf numFmtId="164" fontId="3" fillId="0" borderId="3" xfId="1" applyNumberFormat="1" applyFont="1" applyBorder="1" applyAlignment="1" applyProtection="1">
      <alignment horizontal="right"/>
      <protection locked="0"/>
    </xf>
    <xf numFmtId="164" fontId="3" fillId="0" borderId="3" xfId="0" applyNumberFormat="1" applyFont="1" applyBorder="1" applyAlignment="1" applyProtection="1">
      <alignment horizontal="right" wrapText="1"/>
      <protection locked="0"/>
    </xf>
    <xf numFmtId="0" fontId="2" fillId="8" borderId="15" xfId="0" applyFont="1" applyFill="1" applyBorder="1"/>
    <xf numFmtId="0" fontId="2" fillId="8" borderId="12" xfId="0" applyFont="1" applyFill="1" applyBorder="1" applyAlignment="1">
      <alignment horizontal="left"/>
    </xf>
    <xf numFmtId="164" fontId="2" fillId="8" borderId="12" xfId="0" applyNumberFormat="1" applyFont="1" applyFill="1" applyBorder="1" applyAlignment="1">
      <alignment horizontal="right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29" xfId="0" applyNumberFormat="1" applyFont="1" applyBorder="1" applyAlignment="1">
      <alignment horizontal="right"/>
    </xf>
    <xf numFmtId="0" fontId="2" fillId="8" borderId="22" xfId="0" applyFont="1" applyFill="1" applyBorder="1"/>
    <xf numFmtId="0" fontId="9" fillId="8" borderId="23" xfId="0" applyFont="1" applyFill="1" applyBorder="1"/>
    <xf numFmtId="164" fontId="2" fillId="8" borderId="23" xfId="0" applyNumberFormat="1" applyFont="1" applyFill="1" applyBorder="1" applyAlignment="1" applyProtection="1">
      <alignment horizontal="right"/>
      <protection locked="0"/>
    </xf>
    <xf numFmtId="164" fontId="2" fillId="8" borderId="23" xfId="1" applyNumberFormat="1" applyFont="1" applyFill="1" applyBorder="1" applyAlignment="1">
      <alignment horizontal="right"/>
    </xf>
    <xf numFmtId="164" fontId="2" fillId="8" borderId="23" xfId="0" applyNumberFormat="1" applyFont="1" applyFill="1" applyBorder="1" applyAlignment="1">
      <alignment horizontal="right"/>
    </xf>
    <xf numFmtId="164" fontId="2" fillId="8" borderId="24" xfId="0" applyNumberFormat="1" applyFont="1" applyFill="1" applyBorder="1" applyAlignment="1">
      <alignment horizontal="right"/>
    </xf>
    <xf numFmtId="164" fontId="3" fillId="0" borderId="4" xfId="0" applyNumberFormat="1" applyFont="1" applyBorder="1" applyAlignment="1" applyProtection="1">
      <alignment horizontal="right" wrapText="1"/>
      <protection locked="0"/>
    </xf>
    <xf numFmtId="164" fontId="3" fillId="0" borderId="4" xfId="0" applyNumberFormat="1" applyFont="1" applyBorder="1" applyAlignment="1">
      <alignment horizontal="right" wrapText="1"/>
    </xf>
    <xf numFmtId="164" fontId="2" fillId="4" borderId="14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6" fillId="0" borderId="30" xfId="0" applyNumberFormat="1" applyFont="1" applyBorder="1" applyAlignment="1">
      <alignment horizontal="right" wrapText="1"/>
    </xf>
    <xf numFmtId="164" fontId="5" fillId="0" borderId="31" xfId="0" applyNumberFormat="1" applyFont="1" applyBorder="1" applyAlignment="1">
      <alignment horizontal="right"/>
    </xf>
    <xf numFmtId="164" fontId="2" fillId="5" borderId="23" xfId="0" applyNumberFormat="1" applyFont="1" applyFill="1" applyBorder="1" applyAlignment="1" applyProtection="1">
      <alignment horizontal="right"/>
      <protection locked="0"/>
    </xf>
    <xf numFmtId="164" fontId="2" fillId="5" borderId="23" xfId="0" applyNumberFormat="1" applyFont="1" applyFill="1" applyBorder="1" applyAlignment="1">
      <alignment horizontal="right" wrapText="1"/>
    </xf>
    <xf numFmtId="164" fontId="2" fillId="5" borderId="24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center"/>
    </xf>
    <xf numFmtId="0" fontId="3" fillId="0" borderId="33" xfId="2" applyFont="1" applyBorder="1"/>
    <xf numFmtId="164" fontId="3" fillId="0" borderId="30" xfId="0" applyNumberFormat="1" applyFont="1" applyBorder="1" applyAlignment="1" applyProtection="1">
      <alignment horizontal="right"/>
      <protection locked="0"/>
    </xf>
    <xf numFmtId="164" fontId="3" fillId="0" borderId="34" xfId="0" applyNumberFormat="1" applyFont="1" applyBorder="1" applyAlignment="1">
      <alignment horizontal="right" wrapText="1"/>
    </xf>
    <xf numFmtId="164" fontId="2" fillId="4" borderId="29" xfId="0" applyNumberFormat="1" applyFont="1" applyFill="1" applyBorder="1" applyAlignment="1">
      <alignment horizontal="right"/>
    </xf>
    <xf numFmtId="0" fontId="3" fillId="4" borderId="22" xfId="0" applyFont="1" applyFill="1" applyBorder="1"/>
    <xf numFmtId="0" fontId="2" fillId="4" borderId="23" xfId="0" applyFont="1" applyFill="1" applyBorder="1" applyAlignment="1">
      <alignment horizontal="center"/>
    </xf>
    <xf numFmtId="4" fontId="2" fillId="4" borderId="23" xfId="0" applyNumberFormat="1" applyFont="1" applyFill="1" applyBorder="1"/>
    <xf numFmtId="4" fontId="2" fillId="4" borderId="23" xfId="0" applyNumberFormat="1" applyFont="1" applyFill="1" applyBorder="1" applyAlignment="1">
      <alignment horizontal="right" vertical="center" wrapText="1"/>
    </xf>
    <xf numFmtId="4" fontId="2" fillId="4" borderId="24" xfId="0" applyNumberFormat="1" applyFont="1" applyFill="1" applyBorder="1" applyAlignment="1">
      <alignment horizontal="right" vertical="center"/>
    </xf>
    <xf numFmtId="164" fontId="3" fillId="9" borderId="4" xfId="0" applyNumberFormat="1" applyFont="1" applyFill="1" applyBorder="1" applyAlignment="1">
      <alignment horizontal="right"/>
    </xf>
    <xf numFmtId="164" fontId="2" fillId="6" borderId="4" xfId="0" applyNumberFormat="1" applyFont="1" applyFill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2" fillId="9" borderId="14" xfId="0" applyNumberFormat="1" applyFont="1" applyFill="1" applyBorder="1" applyAlignment="1">
      <alignment horizontal="right"/>
    </xf>
    <xf numFmtId="164" fontId="3" fillId="9" borderId="3" xfId="0" applyNumberFormat="1" applyFont="1" applyFill="1" applyBorder="1" applyAlignment="1">
      <alignment horizontal="right"/>
    </xf>
    <xf numFmtId="164" fontId="2" fillId="6" borderId="3" xfId="0" applyNumberFormat="1" applyFont="1" applyFill="1" applyBorder="1" applyAlignment="1">
      <alignment horizontal="right"/>
    </xf>
    <xf numFmtId="164" fontId="2" fillId="9" borderId="2" xfId="0" applyNumberFormat="1" applyFont="1" applyFill="1" applyBorder="1" applyAlignment="1">
      <alignment horizontal="right"/>
    </xf>
    <xf numFmtId="0" fontId="5" fillId="6" borderId="35" xfId="0" applyFont="1" applyFill="1" applyBorder="1"/>
    <xf numFmtId="0" fontId="5" fillId="6" borderId="22" xfId="0" applyFont="1" applyFill="1" applyBorder="1" applyAlignment="1">
      <alignment horizontal="center"/>
    </xf>
    <xf numFmtId="164" fontId="5" fillId="6" borderId="23" xfId="0" applyNumberFormat="1" applyFont="1" applyFill="1" applyBorder="1" applyAlignment="1">
      <alignment horizontal="right"/>
    </xf>
    <xf numFmtId="164" fontId="6" fillId="0" borderId="34" xfId="0" applyNumberFormat="1" applyFont="1" applyBorder="1" applyAlignment="1">
      <alignment horizontal="right"/>
    </xf>
    <xf numFmtId="164" fontId="2" fillId="7" borderId="23" xfId="0" applyNumberFormat="1" applyFont="1" applyFill="1" applyBorder="1" applyAlignment="1" applyProtection="1">
      <alignment horizontal="right"/>
      <protection locked="0"/>
    </xf>
    <xf numFmtId="164" fontId="2" fillId="7" borderId="23" xfId="0" applyNumberFormat="1" applyFont="1" applyFill="1" applyBorder="1" applyAlignment="1">
      <alignment horizontal="right"/>
    </xf>
    <xf numFmtId="164" fontId="2" fillId="7" borderId="24" xfId="0" applyNumberFormat="1" applyFont="1" applyFill="1" applyBorder="1" applyAlignment="1">
      <alignment horizontal="right"/>
    </xf>
    <xf numFmtId="0" fontId="2" fillId="4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 wrapText="1"/>
    </xf>
    <xf numFmtId="0" fontId="2" fillId="4" borderId="27" xfId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49" fontId="5" fillId="3" borderId="9" xfId="1" applyNumberFormat="1" applyFont="1" applyFill="1" applyBorder="1" applyAlignment="1">
      <alignment horizontal="center" vertical="center" wrapText="1" shrinkToFit="1"/>
    </xf>
    <xf numFmtId="49" fontId="5" fillId="3" borderId="12" xfId="1" applyNumberFormat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2" fillId="6" borderId="21" xfId="1" applyFont="1" applyFill="1" applyBorder="1" applyAlignment="1">
      <alignment horizontal="center" vertical="center"/>
    </xf>
    <xf numFmtId="0" fontId="2" fillId="6" borderId="15" xfId="1" applyFont="1" applyFill="1" applyBorder="1" applyAlignment="1">
      <alignment horizontal="center" vertical="center"/>
    </xf>
    <xf numFmtId="0" fontId="2" fillId="6" borderId="9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 xr:uid="{00000000-0005-0000-0000-000000000000}"/>
    <cellStyle name="normálne_Hárok1" xfId="1" xr:uid="{00000000-0005-0000-0000-000002000000}"/>
  </cellStyles>
  <dxfs count="0"/>
  <tableStyles count="1" defaultTableStyle="TableStyleMedium2" defaultPivotStyle="PivotStyleLight16">
    <tableStyle name="Invisible" pivot="0" table="0" count="0" xr9:uid="{7B014A7E-5779-453D-A7EA-11C1DFFD89B1}"/>
  </tableStyles>
  <colors>
    <mruColors>
      <color rgb="FF663300"/>
      <color rgb="FFCC3300"/>
      <color rgb="FF3333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workbookViewId="0">
      <pane ySplit="3" topLeftCell="A4" activePane="bottomLeft" state="frozen"/>
      <selection pane="bottomLeft" activeCell="M17" sqref="M17"/>
    </sheetView>
  </sheetViews>
  <sheetFormatPr defaultColWidth="8.6640625" defaultRowHeight="14.4" x14ac:dyDescent="0.3"/>
  <cols>
    <col min="1" max="1" width="4.109375" style="1" customWidth="1"/>
    <col min="2" max="2" width="18.109375" style="1" customWidth="1"/>
    <col min="3" max="3" width="6.5546875" style="1" customWidth="1"/>
    <col min="4" max="4" width="10" style="1" customWidth="1"/>
    <col min="5" max="5" width="7.109375" style="1" customWidth="1"/>
    <col min="6" max="6" width="8.5546875" style="1" customWidth="1"/>
    <col min="7" max="7" width="8.6640625" style="1" customWidth="1"/>
    <col min="8" max="8" width="6.33203125" style="1" customWidth="1"/>
    <col min="9" max="9" width="5.5546875" style="1" customWidth="1"/>
    <col min="10" max="10" width="8.109375" style="1" customWidth="1"/>
    <col min="11" max="11" width="6.6640625" style="1" customWidth="1"/>
    <col min="12" max="12" width="10" style="1" customWidth="1"/>
    <col min="13" max="13" width="8.109375" style="1" customWidth="1"/>
    <col min="14" max="14" width="6.88671875" style="1" customWidth="1"/>
    <col min="15" max="15" width="9.6640625" style="1" customWidth="1"/>
    <col min="16" max="16" width="8.109375" style="1" customWidth="1"/>
    <col min="17" max="17" width="6.109375" style="1" customWidth="1"/>
    <col min="18" max="18" width="6.88671875" style="1" customWidth="1"/>
    <col min="19" max="19" width="7.88671875" style="1" customWidth="1"/>
    <col min="20" max="20" width="9.88671875" style="4" customWidth="1"/>
    <col min="21" max="16384" width="8.6640625" style="1"/>
  </cols>
  <sheetData>
    <row r="1" spans="1:20" ht="16.2" thickBot="1" x14ac:dyDescent="0.35">
      <c r="B1" s="29" t="s">
        <v>101</v>
      </c>
      <c r="C1" s="30"/>
      <c r="D1" s="30"/>
      <c r="E1" s="30"/>
    </row>
    <row r="2" spans="1:20" ht="23.25" customHeight="1" x14ac:dyDescent="0.3">
      <c r="A2" s="97" t="s">
        <v>3</v>
      </c>
      <c r="B2" s="106" t="s">
        <v>0</v>
      </c>
      <c r="C2" s="99" t="s">
        <v>73</v>
      </c>
      <c r="D2" s="101" t="s">
        <v>4</v>
      </c>
      <c r="E2" s="101" t="s">
        <v>6</v>
      </c>
      <c r="F2" s="108" t="s">
        <v>74</v>
      </c>
      <c r="G2" s="101" t="s">
        <v>7</v>
      </c>
      <c r="H2" s="101" t="s">
        <v>8</v>
      </c>
      <c r="I2" s="101" t="s">
        <v>9</v>
      </c>
      <c r="J2" s="101" t="s">
        <v>10</v>
      </c>
      <c r="K2" s="101" t="s">
        <v>11</v>
      </c>
      <c r="L2" s="101" t="s">
        <v>12</v>
      </c>
      <c r="M2" s="101" t="s">
        <v>75</v>
      </c>
      <c r="N2" s="101" t="s">
        <v>76</v>
      </c>
      <c r="O2" s="101" t="s">
        <v>13</v>
      </c>
      <c r="P2" s="101" t="s">
        <v>14</v>
      </c>
      <c r="Q2" s="101" t="s">
        <v>15</v>
      </c>
      <c r="R2" s="101" t="s">
        <v>16</v>
      </c>
      <c r="S2" s="101" t="s">
        <v>17</v>
      </c>
      <c r="T2" s="104" t="s">
        <v>72</v>
      </c>
    </row>
    <row r="3" spans="1:20" ht="35.4" customHeight="1" thickBot="1" x14ac:dyDescent="0.35">
      <c r="A3" s="98"/>
      <c r="B3" s="107"/>
      <c r="C3" s="100"/>
      <c r="D3" s="102"/>
      <c r="E3" s="103"/>
      <c r="F3" s="109"/>
      <c r="G3" s="103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  <c r="T3" s="105"/>
    </row>
    <row r="4" spans="1:20" ht="18" customHeight="1" x14ac:dyDescent="0.3">
      <c r="A4" s="2">
        <v>1</v>
      </c>
      <c r="B4" s="22" t="s">
        <v>80</v>
      </c>
      <c r="C4" s="31"/>
      <c r="D4" s="32"/>
      <c r="E4" s="31"/>
      <c r="F4" s="33"/>
      <c r="G4" s="32"/>
      <c r="H4" s="31"/>
      <c r="I4" s="31"/>
      <c r="J4" s="31">
        <v>2561</v>
      </c>
      <c r="K4" s="31"/>
      <c r="L4" s="31">
        <v>2289</v>
      </c>
      <c r="M4" s="31"/>
      <c r="N4" s="33"/>
      <c r="O4" s="34">
        <f>SUM(C4:N4)</f>
        <v>4850</v>
      </c>
      <c r="P4" s="35"/>
      <c r="Q4" s="31"/>
      <c r="R4" s="33"/>
      <c r="S4" s="36">
        <f>SUM(P4:R4)</f>
        <v>0</v>
      </c>
      <c r="T4" s="37">
        <f t="shared" ref="T4:T22" si="0">SUM(O4-S4)</f>
        <v>4850</v>
      </c>
    </row>
    <row r="5" spans="1:20" ht="18" customHeight="1" x14ac:dyDescent="0.3">
      <c r="A5" s="3">
        <v>2</v>
      </c>
      <c r="B5" s="22" t="s">
        <v>81</v>
      </c>
      <c r="C5" s="38"/>
      <c r="D5" s="39"/>
      <c r="E5" s="38"/>
      <c r="F5" s="38"/>
      <c r="G5" s="39"/>
      <c r="H5" s="38"/>
      <c r="I5" s="38"/>
      <c r="J5" s="38">
        <v>6916</v>
      </c>
      <c r="K5" s="38"/>
      <c r="L5" s="38">
        <v>9667</v>
      </c>
      <c r="M5" s="38"/>
      <c r="N5" s="38"/>
      <c r="O5" s="34">
        <f t="shared" ref="O5:O22" si="1">SUM(C5:N5)</f>
        <v>16583</v>
      </c>
      <c r="P5" s="38"/>
      <c r="Q5" s="38"/>
      <c r="R5" s="38"/>
      <c r="S5" s="36">
        <f t="shared" ref="S5:S22" si="2">SUM(P5:R5)</f>
        <v>0</v>
      </c>
      <c r="T5" s="37">
        <f t="shared" si="0"/>
        <v>16583</v>
      </c>
    </row>
    <row r="6" spans="1:20" ht="18" customHeight="1" x14ac:dyDescent="0.3">
      <c r="A6" s="3">
        <v>3</v>
      </c>
      <c r="B6" s="22" t="s">
        <v>82</v>
      </c>
      <c r="C6" s="38"/>
      <c r="D6" s="39"/>
      <c r="E6" s="38"/>
      <c r="F6" s="38"/>
      <c r="G6" s="39"/>
      <c r="H6" s="38"/>
      <c r="I6" s="38"/>
      <c r="J6" s="38">
        <v>830</v>
      </c>
      <c r="K6" s="38"/>
      <c r="L6" s="38">
        <v>1219</v>
      </c>
      <c r="M6" s="38"/>
      <c r="N6" s="38"/>
      <c r="O6" s="34">
        <f t="shared" si="1"/>
        <v>2049</v>
      </c>
      <c r="P6" s="38"/>
      <c r="Q6" s="38"/>
      <c r="R6" s="38"/>
      <c r="S6" s="36">
        <f t="shared" si="2"/>
        <v>0</v>
      </c>
      <c r="T6" s="37">
        <f t="shared" si="0"/>
        <v>2049</v>
      </c>
    </row>
    <row r="7" spans="1:20" ht="18" customHeight="1" x14ac:dyDescent="0.3">
      <c r="A7" s="3">
        <v>4</v>
      </c>
      <c r="B7" s="22" t="s">
        <v>83</v>
      </c>
      <c r="C7" s="40"/>
      <c r="D7" s="39"/>
      <c r="E7" s="38"/>
      <c r="F7" s="38"/>
      <c r="G7" s="39"/>
      <c r="H7" s="38"/>
      <c r="I7" s="38"/>
      <c r="J7" s="38">
        <v>3417</v>
      </c>
      <c r="K7" s="38"/>
      <c r="L7" s="38">
        <v>4973</v>
      </c>
      <c r="M7" s="38"/>
      <c r="N7" s="38"/>
      <c r="O7" s="34">
        <f t="shared" si="1"/>
        <v>8390</v>
      </c>
      <c r="P7" s="38"/>
      <c r="Q7" s="38"/>
      <c r="R7" s="38"/>
      <c r="S7" s="36">
        <f t="shared" si="2"/>
        <v>0</v>
      </c>
      <c r="T7" s="37">
        <f t="shared" si="0"/>
        <v>8390</v>
      </c>
    </row>
    <row r="8" spans="1:20" ht="18" customHeight="1" x14ac:dyDescent="0.3">
      <c r="A8" s="3">
        <v>5</v>
      </c>
      <c r="B8" s="22" t="s">
        <v>84</v>
      </c>
      <c r="C8" s="38"/>
      <c r="D8" s="39"/>
      <c r="E8" s="38"/>
      <c r="F8" s="38"/>
      <c r="G8" s="39"/>
      <c r="H8" s="38"/>
      <c r="I8" s="38"/>
      <c r="J8" s="38">
        <v>1427</v>
      </c>
      <c r="K8" s="38"/>
      <c r="L8" s="38">
        <v>4000</v>
      </c>
      <c r="M8" s="38"/>
      <c r="N8" s="38"/>
      <c r="O8" s="34">
        <f t="shared" si="1"/>
        <v>5427</v>
      </c>
      <c r="P8" s="38"/>
      <c r="Q8" s="38"/>
      <c r="R8" s="38"/>
      <c r="S8" s="36">
        <f t="shared" si="2"/>
        <v>0</v>
      </c>
      <c r="T8" s="37">
        <f t="shared" si="0"/>
        <v>5427</v>
      </c>
    </row>
    <row r="9" spans="1:20" ht="18" customHeight="1" x14ac:dyDescent="0.3">
      <c r="A9" s="3">
        <v>6</v>
      </c>
      <c r="B9" s="22" t="s">
        <v>85</v>
      </c>
      <c r="C9" s="38"/>
      <c r="D9" s="39">
        <v>52675</v>
      </c>
      <c r="E9" s="38">
        <v>100</v>
      </c>
      <c r="F9" s="38"/>
      <c r="G9" s="39">
        <v>908</v>
      </c>
      <c r="H9" s="38"/>
      <c r="I9" s="38"/>
      <c r="J9" s="38">
        <v>4377</v>
      </c>
      <c r="K9" s="38"/>
      <c r="L9" s="38">
        <v>46050</v>
      </c>
      <c r="M9" s="38"/>
      <c r="N9" s="38"/>
      <c r="O9" s="34">
        <f t="shared" si="1"/>
        <v>104110</v>
      </c>
      <c r="P9" s="38">
        <v>51778</v>
      </c>
      <c r="Q9" s="38"/>
      <c r="R9" s="38"/>
      <c r="S9" s="36">
        <f t="shared" si="2"/>
        <v>51778</v>
      </c>
      <c r="T9" s="37">
        <f t="shared" si="0"/>
        <v>52332</v>
      </c>
    </row>
    <row r="10" spans="1:20" ht="18" customHeight="1" x14ac:dyDescent="0.3">
      <c r="A10" s="3">
        <v>7</v>
      </c>
      <c r="B10" s="22" t="s">
        <v>86</v>
      </c>
      <c r="C10" s="38"/>
      <c r="D10" s="39"/>
      <c r="E10" s="38"/>
      <c r="F10" s="38"/>
      <c r="G10" s="39"/>
      <c r="H10" s="38"/>
      <c r="I10" s="38"/>
      <c r="J10" s="38">
        <v>4924</v>
      </c>
      <c r="K10" s="38"/>
      <c r="L10" s="38">
        <v>10079</v>
      </c>
      <c r="M10" s="38"/>
      <c r="N10" s="38"/>
      <c r="O10" s="34">
        <f t="shared" si="1"/>
        <v>15003</v>
      </c>
      <c r="P10" s="38"/>
      <c r="Q10" s="38"/>
      <c r="R10" s="38"/>
      <c r="S10" s="36">
        <f t="shared" si="2"/>
        <v>0</v>
      </c>
      <c r="T10" s="37">
        <f t="shared" si="0"/>
        <v>15003</v>
      </c>
    </row>
    <row r="11" spans="1:20" ht="18" customHeight="1" x14ac:dyDescent="0.3">
      <c r="A11" s="3">
        <v>8</v>
      </c>
      <c r="B11" s="22" t="s">
        <v>87</v>
      </c>
      <c r="C11" s="38"/>
      <c r="D11" s="39"/>
      <c r="E11" s="38"/>
      <c r="F11" s="38"/>
      <c r="G11" s="39"/>
      <c r="H11" s="38"/>
      <c r="I11" s="38"/>
      <c r="J11" s="38">
        <v>1678</v>
      </c>
      <c r="K11" s="38"/>
      <c r="L11" s="38">
        <v>132608</v>
      </c>
      <c r="M11" s="38"/>
      <c r="N11" s="38"/>
      <c r="O11" s="34">
        <f t="shared" si="1"/>
        <v>134286</v>
      </c>
      <c r="P11" s="38"/>
      <c r="Q11" s="38"/>
      <c r="R11" s="38"/>
      <c r="S11" s="36">
        <f t="shared" si="2"/>
        <v>0</v>
      </c>
      <c r="T11" s="37">
        <f t="shared" si="0"/>
        <v>134286</v>
      </c>
    </row>
    <row r="12" spans="1:20" ht="18" customHeight="1" x14ac:dyDescent="0.3">
      <c r="A12" s="3">
        <v>9</v>
      </c>
      <c r="B12" s="22" t="s">
        <v>88</v>
      </c>
      <c r="C12" s="38"/>
      <c r="D12" s="39"/>
      <c r="E12" s="38"/>
      <c r="F12" s="38"/>
      <c r="G12" s="39"/>
      <c r="H12" s="38"/>
      <c r="I12" s="38"/>
      <c r="J12" s="38">
        <v>1390</v>
      </c>
      <c r="K12" s="38"/>
      <c r="L12" s="38">
        <v>18418</v>
      </c>
      <c r="M12" s="38"/>
      <c r="N12" s="38">
        <v>300</v>
      </c>
      <c r="O12" s="34">
        <f t="shared" si="1"/>
        <v>20108</v>
      </c>
      <c r="P12" s="38"/>
      <c r="Q12" s="38"/>
      <c r="R12" s="38"/>
      <c r="S12" s="36">
        <f t="shared" si="2"/>
        <v>0</v>
      </c>
      <c r="T12" s="37">
        <f t="shared" si="0"/>
        <v>20108</v>
      </c>
    </row>
    <row r="13" spans="1:20" ht="18" customHeight="1" x14ac:dyDescent="0.3">
      <c r="A13" s="3">
        <v>10</v>
      </c>
      <c r="B13" s="22" t="s">
        <v>89</v>
      </c>
      <c r="C13" s="38"/>
      <c r="D13" s="39"/>
      <c r="E13" s="38"/>
      <c r="F13" s="38"/>
      <c r="G13" s="39">
        <v>154489</v>
      </c>
      <c r="H13" s="38"/>
      <c r="I13" s="38"/>
      <c r="J13" s="38">
        <v>10664</v>
      </c>
      <c r="K13" s="38"/>
      <c r="L13" s="38">
        <v>12141</v>
      </c>
      <c r="M13" s="38"/>
      <c r="N13" s="38"/>
      <c r="O13" s="34">
        <f t="shared" si="1"/>
        <v>177294</v>
      </c>
      <c r="P13" s="38"/>
      <c r="Q13" s="38"/>
      <c r="R13" s="38"/>
      <c r="S13" s="36">
        <f t="shared" si="2"/>
        <v>0</v>
      </c>
      <c r="T13" s="37">
        <f t="shared" si="0"/>
        <v>177294</v>
      </c>
    </row>
    <row r="14" spans="1:20" ht="18" customHeight="1" x14ac:dyDescent="0.3">
      <c r="A14" s="3">
        <v>11</v>
      </c>
      <c r="B14" s="22" t="s">
        <v>90</v>
      </c>
      <c r="C14" s="38"/>
      <c r="D14" s="39"/>
      <c r="E14" s="38"/>
      <c r="F14" s="38"/>
      <c r="G14" s="39"/>
      <c r="H14" s="38"/>
      <c r="I14" s="38"/>
      <c r="J14" s="38">
        <v>2716</v>
      </c>
      <c r="K14" s="38"/>
      <c r="L14" s="38">
        <v>4064</v>
      </c>
      <c r="M14" s="38"/>
      <c r="N14" s="38"/>
      <c r="O14" s="34">
        <f t="shared" si="1"/>
        <v>6780</v>
      </c>
      <c r="P14" s="38"/>
      <c r="Q14" s="38"/>
      <c r="R14" s="38"/>
      <c r="S14" s="36">
        <f t="shared" si="2"/>
        <v>0</v>
      </c>
      <c r="T14" s="37">
        <f t="shared" si="0"/>
        <v>6780</v>
      </c>
    </row>
    <row r="15" spans="1:20" ht="18" customHeight="1" x14ac:dyDescent="0.3">
      <c r="A15" s="3">
        <v>12</v>
      </c>
      <c r="B15" s="22" t="s">
        <v>91</v>
      </c>
      <c r="C15" s="38"/>
      <c r="D15" s="39">
        <v>27395</v>
      </c>
      <c r="E15" s="38"/>
      <c r="F15" s="38"/>
      <c r="G15" s="39"/>
      <c r="H15" s="38"/>
      <c r="I15" s="38"/>
      <c r="J15" s="38">
        <v>2064</v>
      </c>
      <c r="K15" s="38"/>
      <c r="L15" s="38">
        <v>4113</v>
      </c>
      <c r="M15" s="38"/>
      <c r="N15" s="38"/>
      <c r="O15" s="34">
        <f t="shared" si="1"/>
        <v>33572</v>
      </c>
      <c r="P15" s="38"/>
      <c r="Q15" s="38"/>
      <c r="R15" s="38"/>
      <c r="S15" s="36">
        <f t="shared" si="2"/>
        <v>0</v>
      </c>
      <c r="T15" s="37">
        <f t="shared" si="0"/>
        <v>33572</v>
      </c>
    </row>
    <row r="16" spans="1:20" ht="18" customHeight="1" x14ac:dyDescent="0.3">
      <c r="A16" s="3">
        <v>13</v>
      </c>
      <c r="B16" s="22" t="s">
        <v>92</v>
      </c>
      <c r="C16" s="38">
        <v>0</v>
      </c>
      <c r="D16" s="39">
        <v>0</v>
      </c>
      <c r="E16" s="38">
        <v>0</v>
      </c>
      <c r="F16" s="38">
        <v>0</v>
      </c>
      <c r="G16" s="39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4">
        <f t="shared" si="1"/>
        <v>0</v>
      </c>
      <c r="P16" s="38">
        <v>0</v>
      </c>
      <c r="Q16" s="38">
        <v>0</v>
      </c>
      <c r="R16" s="38">
        <v>0</v>
      </c>
      <c r="S16" s="36">
        <f t="shared" si="2"/>
        <v>0</v>
      </c>
      <c r="T16" s="37">
        <f t="shared" si="0"/>
        <v>0</v>
      </c>
    </row>
    <row r="17" spans="1:20" ht="18" customHeight="1" x14ac:dyDescent="0.3">
      <c r="A17" s="3">
        <v>14</v>
      </c>
      <c r="B17" s="22" t="s">
        <v>93</v>
      </c>
      <c r="C17" s="38"/>
      <c r="D17" s="39"/>
      <c r="E17" s="38"/>
      <c r="F17" s="38"/>
      <c r="G17" s="39"/>
      <c r="H17" s="38"/>
      <c r="I17" s="38"/>
      <c r="J17" s="38">
        <v>415</v>
      </c>
      <c r="K17" s="38"/>
      <c r="L17" s="38">
        <v>29237</v>
      </c>
      <c r="M17" s="38"/>
      <c r="N17" s="38"/>
      <c r="O17" s="34">
        <f t="shared" si="1"/>
        <v>29652</v>
      </c>
      <c r="P17" s="38"/>
      <c r="Q17" s="38"/>
      <c r="R17" s="38"/>
      <c r="S17" s="36">
        <f t="shared" si="2"/>
        <v>0</v>
      </c>
      <c r="T17" s="37">
        <f t="shared" si="0"/>
        <v>29652</v>
      </c>
    </row>
    <row r="18" spans="1:20" ht="18" customHeight="1" x14ac:dyDescent="0.3">
      <c r="A18" s="3">
        <v>15</v>
      </c>
      <c r="B18" s="22" t="s">
        <v>94</v>
      </c>
      <c r="C18" s="38"/>
      <c r="D18" s="39"/>
      <c r="E18" s="38"/>
      <c r="F18" s="38"/>
      <c r="G18" s="39"/>
      <c r="H18" s="38"/>
      <c r="I18" s="38"/>
      <c r="J18" s="38">
        <v>186</v>
      </c>
      <c r="K18" s="38"/>
      <c r="L18" s="38">
        <v>25722</v>
      </c>
      <c r="M18" s="38"/>
      <c r="N18" s="38"/>
      <c r="O18" s="34">
        <f t="shared" si="1"/>
        <v>25908</v>
      </c>
      <c r="P18" s="38"/>
      <c r="Q18" s="38"/>
      <c r="R18" s="38"/>
      <c r="S18" s="36">
        <f t="shared" si="2"/>
        <v>0</v>
      </c>
      <c r="T18" s="37">
        <f t="shared" si="0"/>
        <v>25908</v>
      </c>
    </row>
    <row r="19" spans="1:20" ht="18" customHeight="1" x14ac:dyDescent="0.3">
      <c r="A19" s="3">
        <v>16</v>
      </c>
      <c r="B19" s="22" t="s">
        <v>100</v>
      </c>
      <c r="C19" s="38"/>
      <c r="D19" s="39"/>
      <c r="E19" s="38"/>
      <c r="F19" s="38"/>
      <c r="G19" s="39"/>
      <c r="H19" s="38"/>
      <c r="I19" s="38"/>
      <c r="J19" s="38">
        <v>1054</v>
      </c>
      <c r="K19" s="38"/>
      <c r="L19" s="38">
        <v>9822</v>
      </c>
      <c r="M19" s="38"/>
      <c r="N19" s="38"/>
      <c r="O19" s="34">
        <f t="shared" si="1"/>
        <v>10876</v>
      </c>
      <c r="P19" s="38"/>
      <c r="Q19" s="38"/>
      <c r="R19" s="38"/>
      <c r="S19" s="36">
        <f t="shared" si="2"/>
        <v>0</v>
      </c>
      <c r="T19" s="37">
        <f t="shared" si="0"/>
        <v>10876</v>
      </c>
    </row>
    <row r="20" spans="1:20" ht="18" customHeight="1" x14ac:dyDescent="0.3">
      <c r="A20" s="3">
        <v>17</v>
      </c>
      <c r="B20" s="22" t="s">
        <v>95</v>
      </c>
      <c r="C20" s="38"/>
      <c r="D20" s="39"/>
      <c r="E20" s="38"/>
      <c r="F20" s="38"/>
      <c r="G20" s="39"/>
      <c r="H20" s="38"/>
      <c r="I20" s="38"/>
      <c r="J20" s="38">
        <v>15915</v>
      </c>
      <c r="K20" s="38"/>
      <c r="L20" s="38">
        <v>13362</v>
      </c>
      <c r="M20" s="38"/>
      <c r="N20" s="38"/>
      <c r="O20" s="34">
        <f t="shared" si="1"/>
        <v>29277</v>
      </c>
      <c r="P20" s="38"/>
      <c r="Q20" s="38"/>
      <c r="R20" s="38"/>
      <c r="S20" s="36">
        <f t="shared" si="2"/>
        <v>0</v>
      </c>
      <c r="T20" s="37">
        <f t="shared" si="0"/>
        <v>29277</v>
      </c>
    </row>
    <row r="21" spans="1:20" ht="18" customHeight="1" x14ac:dyDescent="0.3">
      <c r="A21" s="3">
        <v>18</v>
      </c>
      <c r="B21" s="22" t="s">
        <v>96</v>
      </c>
      <c r="C21" s="38"/>
      <c r="D21" s="39">
        <v>75587</v>
      </c>
      <c r="E21" s="38"/>
      <c r="F21" s="38"/>
      <c r="G21" s="39"/>
      <c r="H21" s="38"/>
      <c r="I21" s="38"/>
      <c r="J21" s="38">
        <v>6332</v>
      </c>
      <c r="K21" s="38"/>
      <c r="L21" s="38">
        <v>14186</v>
      </c>
      <c r="M21" s="38"/>
      <c r="N21" s="38"/>
      <c r="O21" s="34">
        <f t="shared" si="1"/>
        <v>96105</v>
      </c>
      <c r="P21" s="38"/>
      <c r="Q21" s="38"/>
      <c r="R21" s="38"/>
      <c r="S21" s="36">
        <f t="shared" si="2"/>
        <v>0</v>
      </c>
      <c r="T21" s="37">
        <f t="shared" si="0"/>
        <v>96105</v>
      </c>
    </row>
    <row r="22" spans="1:20" ht="18" customHeight="1" thickBot="1" x14ac:dyDescent="0.35">
      <c r="A22" s="3">
        <v>19</v>
      </c>
      <c r="B22" s="23" t="s">
        <v>97</v>
      </c>
      <c r="C22" s="38"/>
      <c r="D22" s="39"/>
      <c r="E22" s="38"/>
      <c r="F22" s="38"/>
      <c r="G22" s="39"/>
      <c r="H22" s="38"/>
      <c r="I22" s="38"/>
      <c r="J22" s="38">
        <v>1408</v>
      </c>
      <c r="K22" s="38"/>
      <c r="L22" s="38">
        <v>17060</v>
      </c>
      <c r="M22" s="38"/>
      <c r="N22" s="38"/>
      <c r="O22" s="34">
        <f t="shared" si="1"/>
        <v>18468</v>
      </c>
      <c r="P22" s="38"/>
      <c r="Q22" s="38"/>
      <c r="R22" s="38"/>
      <c r="S22" s="36">
        <f t="shared" si="2"/>
        <v>0</v>
      </c>
      <c r="T22" s="37">
        <f t="shared" si="0"/>
        <v>18468</v>
      </c>
    </row>
    <row r="23" spans="1:20" s="4" customFormat="1" ht="18" customHeight="1" thickBot="1" x14ac:dyDescent="0.35">
      <c r="A23" s="41"/>
      <c r="B23" s="42" t="s">
        <v>77</v>
      </c>
      <c r="C23" s="43">
        <f>SUM(C4:C22)</f>
        <v>0</v>
      </c>
      <c r="D23" s="43">
        <f t="shared" ref="D23:T23" si="3">SUM(D4:D22)</f>
        <v>155657</v>
      </c>
      <c r="E23" s="43">
        <f t="shared" si="3"/>
        <v>100</v>
      </c>
      <c r="F23" s="43">
        <f t="shared" si="3"/>
        <v>0</v>
      </c>
      <c r="G23" s="43">
        <f t="shared" si="3"/>
        <v>155397</v>
      </c>
      <c r="H23" s="43">
        <f t="shared" si="3"/>
        <v>0</v>
      </c>
      <c r="I23" s="43">
        <f t="shared" si="3"/>
        <v>0</v>
      </c>
      <c r="J23" s="43">
        <f t="shared" si="3"/>
        <v>68274</v>
      </c>
      <c r="K23" s="43">
        <f t="shared" si="3"/>
        <v>0</v>
      </c>
      <c r="L23" s="43">
        <f t="shared" si="3"/>
        <v>359010</v>
      </c>
      <c r="M23" s="43">
        <f t="shared" si="3"/>
        <v>0</v>
      </c>
      <c r="N23" s="43">
        <f t="shared" si="3"/>
        <v>300</v>
      </c>
      <c r="O23" s="43">
        <f t="shared" si="3"/>
        <v>738738</v>
      </c>
      <c r="P23" s="43">
        <f t="shared" si="3"/>
        <v>51778</v>
      </c>
      <c r="Q23" s="43">
        <f t="shared" si="3"/>
        <v>0</v>
      </c>
      <c r="R23" s="43">
        <f t="shared" si="3"/>
        <v>0</v>
      </c>
      <c r="S23" s="43">
        <f t="shared" si="3"/>
        <v>51778</v>
      </c>
      <c r="T23" s="43">
        <f t="shared" si="3"/>
        <v>686960</v>
      </c>
    </row>
    <row r="24" spans="1:20" s="44" customFormat="1" ht="16.5" customHeight="1" thickBot="1" x14ac:dyDescent="0.25"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>
        <f>SUM(C23:N23)</f>
        <v>738738</v>
      </c>
      <c r="P24" s="46"/>
      <c r="Q24" s="46"/>
      <c r="R24" s="46"/>
      <c r="S24" s="46">
        <f>SUM(P23:R23)</f>
        <v>51778</v>
      </c>
      <c r="T24" s="47">
        <f>O23-S23</f>
        <v>686960</v>
      </c>
    </row>
    <row r="25" spans="1:20" s="5" customFormat="1" ht="18" customHeight="1" thickBot="1" x14ac:dyDescent="0.35">
      <c r="A25" s="48"/>
      <c r="B25" s="49" t="s">
        <v>78</v>
      </c>
      <c r="C25" s="50"/>
      <c r="D25" s="50"/>
      <c r="E25" s="50"/>
      <c r="F25" s="50"/>
      <c r="G25" s="50"/>
      <c r="H25" s="50"/>
      <c r="I25" s="50"/>
      <c r="J25" s="50">
        <v>95</v>
      </c>
      <c r="K25" s="50"/>
      <c r="L25" s="50">
        <v>6094</v>
      </c>
      <c r="M25" s="50"/>
      <c r="N25" s="50"/>
      <c r="O25" s="51">
        <f>SUM(C25:N25)</f>
        <v>6189</v>
      </c>
      <c r="P25" s="50"/>
      <c r="Q25" s="50"/>
      <c r="R25" s="50"/>
      <c r="S25" s="52">
        <f t="shared" ref="S25" si="4">SUM(P25:R25)</f>
        <v>0</v>
      </c>
      <c r="T25" s="53">
        <f t="shared" ref="T25" si="5">SUM(O25-S25)</f>
        <v>6189</v>
      </c>
    </row>
    <row r="26" spans="1:20" x14ac:dyDescent="0.3">
      <c r="A26" s="12"/>
      <c r="B26" s="13"/>
      <c r="C26" s="14"/>
      <c r="D26" s="15"/>
      <c r="E26" s="14"/>
      <c r="F26" s="14"/>
      <c r="G26" s="15"/>
      <c r="H26" s="14"/>
      <c r="I26" s="14"/>
      <c r="J26" s="14"/>
      <c r="K26" s="14"/>
      <c r="L26" s="14"/>
      <c r="M26" s="14"/>
      <c r="N26" s="14"/>
      <c r="O26" s="16"/>
      <c r="P26" s="14"/>
      <c r="Q26" s="14"/>
      <c r="R26" s="14"/>
      <c r="S26" s="17"/>
      <c r="T26" s="14"/>
    </row>
    <row r="27" spans="1:20" x14ac:dyDescent="0.3">
      <c r="A27" s="12"/>
      <c r="B27" s="13"/>
      <c r="C27" s="14"/>
      <c r="D27" s="15"/>
      <c r="E27" s="14"/>
      <c r="F27" s="14"/>
      <c r="G27" s="15"/>
      <c r="H27" s="14"/>
      <c r="I27" s="14"/>
      <c r="J27" s="14"/>
      <c r="K27" s="14"/>
      <c r="L27" s="14"/>
      <c r="M27" s="14"/>
      <c r="N27" s="14"/>
      <c r="O27" s="16"/>
      <c r="P27" s="14"/>
      <c r="Q27" s="14"/>
      <c r="R27" s="14"/>
      <c r="S27" s="17"/>
      <c r="T27" s="14"/>
    </row>
    <row r="28" spans="1:20" x14ac:dyDescent="0.3">
      <c r="A28" s="12"/>
      <c r="B28" s="13"/>
      <c r="C28" s="14"/>
      <c r="D28" s="15"/>
      <c r="E28" s="14"/>
      <c r="F28" s="14"/>
      <c r="G28" s="15"/>
      <c r="H28" s="14"/>
      <c r="I28" s="14"/>
      <c r="J28" s="14"/>
      <c r="K28" s="14"/>
      <c r="L28" s="14"/>
      <c r="M28" s="14"/>
      <c r="N28" s="14"/>
      <c r="O28" s="16"/>
      <c r="P28" s="14"/>
      <c r="Q28" s="14"/>
      <c r="R28" s="14"/>
      <c r="S28" s="17"/>
      <c r="T28" s="14"/>
    </row>
    <row r="29" spans="1:20" x14ac:dyDescent="0.3">
      <c r="A29" s="12"/>
      <c r="B29" s="13"/>
      <c r="C29" s="14"/>
      <c r="D29" s="15"/>
      <c r="E29" s="14"/>
      <c r="F29" s="14"/>
      <c r="G29" s="15"/>
      <c r="H29" s="14"/>
      <c r="I29" s="14"/>
      <c r="J29" s="14"/>
      <c r="K29" s="14"/>
      <c r="L29" s="14"/>
      <c r="M29" s="14"/>
      <c r="N29" s="14"/>
      <c r="O29" s="16"/>
      <c r="P29" s="14"/>
      <c r="Q29" s="14"/>
      <c r="R29" s="14"/>
      <c r="S29" s="17"/>
      <c r="T29" s="14"/>
    </row>
    <row r="30" spans="1:20" x14ac:dyDescent="0.3">
      <c r="A30" s="12"/>
      <c r="B30" s="13"/>
      <c r="C30" s="14"/>
      <c r="D30" s="15"/>
      <c r="E30" s="14"/>
      <c r="F30" s="14"/>
      <c r="G30" s="15"/>
      <c r="H30" s="14"/>
      <c r="I30" s="14"/>
      <c r="J30" s="14"/>
      <c r="K30" s="14"/>
      <c r="L30" s="14"/>
      <c r="M30" s="14"/>
      <c r="N30" s="14"/>
      <c r="O30" s="16"/>
      <c r="P30" s="14"/>
      <c r="Q30" s="14"/>
      <c r="R30" s="14"/>
      <c r="S30" s="17"/>
      <c r="T30" s="14"/>
    </row>
    <row r="31" spans="1:20" x14ac:dyDescent="0.3">
      <c r="A31" s="12"/>
      <c r="B31" s="13"/>
      <c r="C31" s="14"/>
      <c r="D31" s="15"/>
      <c r="E31" s="14"/>
      <c r="F31" s="14"/>
      <c r="G31" s="15"/>
      <c r="H31" s="14"/>
      <c r="I31" s="14"/>
      <c r="J31" s="14"/>
      <c r="K31" s="14"/>
      <c r="L31" s="14"/>
      <c r="M31" s="14"/>
      <c r="N31" s="14"/>
      <c r="O31" s="16"/>
      <c r="P31" s="14"/>
      <c r="Q31" s="14"/>
      <c r="R31" s="14"/>
      <c r="S31" s="17"/>
      <c r="T31" s="14"/>
    </row>
    <row r="32" spans="1:20" x14ac:dyDescent="0.3">
      <c r="A32" s="12"/>
      <c r="B32" s="13"/>
      <c r="C32" s="14"/>
      <c r="D32" s="15"/>
      <c r="E32" s="14"/>
      <c r="F32" s="14"/>
      <c r="G32" s="15"/>
      <c r="H32" s="14"/>
      <c r="I32" s="14"/>
      <c r="J32" s="14"/>
      <c r="K32" s="14"/>
      <c r="L32" s="14"/>
      <c r="M32" s="14"/>
      <c r="N32" s="14"/>
      <c r="O32" s="16"/>
      <c r="P32" s="14"/>
      <c r="Q32" s="14"/>
      <c r="R32" s="14"/>
      <c r="S32" s="17"/>
      <c r="T32" s="14"/>
    </row>
    <row r="33" spans="1:20" x14ac:dyDescent="0.3">
      <c r="A33" s="12"/>
      <c r="B33" s="13"/>
      <c r="C33" s="14"/>
      <c r="D33" s="15"/>
      <c r="E33" s="14"/>
      <c r="F33" s="14"/>
      <c r="G33" s="15"/>
      <c r="H33" s="14"/>
      <c r="I33" s="14"/>
      <c r="J33" s="14"/>
      <c r="K33" s="14"/>
      <c r="L33" s="14"/>
      <c r="M33" s="14"/>
      <c r="N33" s="14"/>
      <c r="O33" s="16"/>
      <c r="P33" s="14"/>
      <c r="Q33" s="14"/>
      <c r="R33" s="14"/>
      <c r="S33" s="17"/>
      <c r="T33" s="14"/>
    </row>
    <row r="34" spans="1:20" x14ac:dyDescent="0.3">
      <c r="A34" s="12"/>
      <c r="B34" s="13"/>
      <c r="C34" s="14"/>
      <c r="D34" s="15"/>
      <c r="E34" s="14"/>
      <c r="F34" s="14"/>
      <c r="G34" s="15"/>
      <c r="H34" s="14"/>
      <c r="I34" s="14"/>
      <c r="J34" s="14"/>
      <c r="K34" s="14"/>
      <c r="L34" s="14"/>
      <c r="M34" s="14"/>
      <c r="N34" s="14"/>
      <c r="O34" s="16"/>
      <c r="P34" s="14"/>
      <c r="Q34" s="14"/>
      <c r="R34" s="14"/>
      <c r="S34" s="17"/>
      <c r="T34" s="14"/>
    </row>
    <row r="35" spans="1:20" x14ac:dyDescent="0.3">
      <c r="A35" s="12"/>
      <c r="B35" s="13"/>
      <c r="C35" s="14"/>
      <c r="D35" s="15"/>
      <c r="E35" s="14"/>
      <c r="F35" s="14"/>
      <c r="G35" s="15"/>
      <c r="H35" s="14"/>
      <c r="I35" s="14"/>
      <c r="J35" s="14"/>
      <c r="K35" s="14"/>
      <c r="L35" s="14"/>
      <c r="M35" s="14"/>
      <c r="N35" s="14"/>
      <c r="O35" s="16"/>
      <c r="P35" s="14"/>
      <c r="Q35" s="14"/>
      <c r="R35" s="14"/>
      <c r="S35" s="17"/>
      <c r="T35" s="14"/>
    </row>
    <row r="36" spans="1:20" s="4" customFormat="1" ht="18" customHeight="1" x14ac:dyDescent="0.3"/>
    <row r="37" spans="1:20" ht="7.5" customHeight="1" x14ac:dyDescent="0.3"/>
    <row r="38" spans="1:20" s="5" customFormat="1" ht="17.399999999999999" customHeight="1" x14ac:dyDescent="0.3"/>
  </sheetData>
  <sheetProtection algorithmName="SHA-512" hashValue="ZGvqjYJtkdYxIpepn3ZGi1Rd0YrQi4nwBB9lZCgUv6Kkm/3VfTE75NOyjdFHatrEKKc71HXJcU/vgxIY7UjtLQ==" saltValue="bvTtchBs08yGdYzsZ2nWXA==" spinCount="100000" sheet="1" objects="1" scenarios="1" selectLockedCells="1"/>
  <mergeCells count="20">
    <mergeCell ref="T2:T3"/>
    <mergeCell ref="B2:B3"/>
    <mergeCell ref="M2:M3"/>
    <mergeCell ref="N2:N3"/>
    <mergeCell ref="O2:O3"/>
    <mergeCell ref="P2:P3"/>
    <mergeCell ref="Q2:Q3"/>
    <mergeCell ref="R2:R3"/>
    <mergeCell ref="H2:H3"/>
    <mergeCell ref="I2:I3"/>
    <mergeCell ref="J2:J3"/>
    <mergeCell ref="K2:K3"/>
    <mergeCell ref="L2:L3"/>
    <mergeCell ref="G2:G3"/>
    <mergeCell ref="F2:F3"/>
    <mergeCell ref="A2:A3"/>
    <mergeCell ref="C2:C3"/>
    <mergeCell ref="D2:D3"/>
    <mergeCell ref="E2:E3"/>
    <mergeCell ref="S2:S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6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8"/>
  <sheetViews>
    <sheetView tabSelected="1" workbookViewId="0">
      <pane ySplit="3" topLeftCell="A6" activePane="bottomLeft" state="frozen"/>
      <selection pane="bottomLeft" activeCell="B17" sqref="B17:C22"/>
    </sheetView>
  </sheetViews>
  <sheetFormatPr defaultColWidth="8.6640625" defaultRowHeight="14.4" x14ac:dyDescent="0.3"/>
  <cols>
    <col min="1" max="1" width="3.88671875" style="1" customWidth="1"/>
    <col min="2" max="2" width="22.6640625" style="1" customWidth="1"/>
    <col min="3" max="3" width="8.5546875" style="1" customWidth="1"/>
    <col min="4" max="4" width="9.33203125" style="1" customWidth="1"/>
    <col min="5" max="7" width="8.6640625" style="1"/>
    <col min="8" max="8" width="7.6640625" style="1" customWidth="1"/>
    <col min="9" max="9" width="7.5546875" style="1" customWidth="1"/>
    <col min="10" max="10" width="7.109375" style="1" customWidth="1"/>
    <col min="11" max="11" width="6.88671875" style="1" customWidth="1"/>
    <col min="12" max="12" width="9.109375" style="1" customWidth="1"/>
    <col min="13" max="13" width="8.5546875" style="1" customWidth="1"/>
    <col min="14" max="14" width="7.5546875" style="1" customWidth="1"/>
    <col min="15" max="15" width="8.109375" style="1" customWidth="1"/>
    <col min="16" max="16" width="6.88671875" style="1" customWidth="1"/>
    <col min="17" max="17" width="7.5546875" style="1" customWidth="1"/>
    <col min="18" max="18" width="8" style="1" customWidth="1"/>
    <col min="19" max="16384" width="8.6640625" style="1"/>
  </cols>
  <sheetData>
    <row r="1" spans="1:19" ht="16.2" thickBot="1" x14ac:dyDescent="0.35">
      <c r="B1" s="29" t="s">
        <v>103</v>
      </c>
      <c r="C1" s="30"/>
      <c r="D1" s="30"/>
    </row>
    <row r="2" spans="1:19" x14ac:dyDescent="0.3">
      <c r="A2" s="89" t="s">
        <v>3</v>
      </c>
      <c r="B2" s="91" t="s">
        <v>0</v>
      </c>
      <c r="C2" s="87" t="s">
        <v>19</v>
      </c>
      <c r="D2" s="87" t="s">
        <v>20</v>
      </c>
      <c r="E2" s="93" t="s">
        <v>1</v>
      </c>
      <c r="F2" s="93"/>
      <c r="G2" s="93"/>
      <c r="H2" s="93"/>
      <c r="I2" s="93"/>
      <c r="J2" s="87" t="s">
        <v>26</v>
      </c>
      <c r="K2" s="87" t="s">
        <v>27</v>
      </c>
      <c r="L2" s="87" t="s">
        <v>28</v>
      </c>
      <c r="M2" s="87" t="s">
        <v>29</v>
      </c>
      <c r="N2" s="87" t="s">
        <v>30</v>
      </c>
      <c r="O2" s="87" t="s">
        <v>31</v>
      </c>
      <c r="P2" s="87" t="s">
        <v>18</v>
      </c>
      <c r="Q2" s="96"/>
      <c r="R2" s="96"/>
      <c r="S2" s="94" t="s">
        <v>35</v>
      </c>
    </row>
    <row r="3" spans="1:19" ht="36.6" thickBot="1" x14ac:dyDescent="0.35">
      <c r="A3" s="90"/>
      <c r="B3" s="92"/>
      <c r="C3" s="88"/>
      <c r="D3" s="88"/>
      <c r="E3" s="25" t="s">
        <v>21</v>
      </c>
      <c r="F3" s="25" t="s">
        <v>22</v>
      </c>
      <c r="G3" s="25" t="s">
        <v>23</v>
      </c>
      <c r="H3" s="25" t="s">
        <v>24</v>
      </c>
      <c r="I3" s="25" t="s">
        <v>25</v>
      </c>
      <c r="J3" s="88"/>
      <c r="K3" s="88"/>
      <c r="L3" s="88"/>
      <c r="M3" s="88"/>
      <c r="N3" s="88"/>
      <c r="O3" s="88"/>
      <c r="P3" s="25" t="s">
        <v>32</v>
      </c>
      <c r="Q3" s="25" t="s">
        <v>33</v>
      </c>
      <c r="R3" s="25" t="s">
        <v>34</v>
      </c>
      <c r="S3" s="95"/>
    </row>
    <row r="4" spans="1:19" ht="18" customHeight="1" x14ac:dyDescent="0.3">
      <c r="A4" s="2">
        <v>1</v>
      </c>
      <c r="B4" s="24" t="s">
        <v>80</v>
      </c>
      <c r="C4" s="54">
        <v>398</v>
      </c>
      <c r="D4" s="55">
        <f>SUM(E4:I4)</f>
        <v>3534</v>
      </c>
      <c r="E4" s="31">
        <v>1925</v>
      </c>
      <c r="F4" s="54">
        <v>1214</v>
      </c>
      <c r="G4" s="54">
        <v>395</v>
      </c>
      <c r="H4" s="54"/>
      <c r="I4" s="31"/>
      <c r="J4" s="54"/>
      <c r="K4" s="54"/>
      <c r="L4" s="54"/>
      <c r="M4" s="54"/>
      <c r="N4" s="54">
        <v>170</v>
      </c>
      <c r="O4" s="55">
        <f>SUM(P4:R4)</f>
        <v>0</v>
      </c>
      <c r="P4" s="31"/>
      <c r="Q4" s="31"/>
      <c r="R4" s="31"/>
      <c r="S4" s="56">
        <f>C4+D4+J4+K4+L4+M4+N4+O4</f>
        <v>4102</v>
      </c>
    </row>
    <row r="5" spans="1:19" ht="18" customHeight="1" x14ac:dyDescent="0.3">
      <c r="A5" s="3">
        <v>2</v>
      </c>
      <c r="B5" s="22" t="s">
        <v>81</v>
      </c>
      <c r="C5" s="38">
        <v>261</v>
      </c>
      <c r="D5" s="55">
        <f t="shared" ref="D5:D22" si="0">SUM(E5:I5)</f>
        <v>7742</v>
      </c>
      <c r="E5" s="38">
        <v>824</v>
      </c>
      <c r="F5" s="38">
        <v>1862</v>
      </c>
      <c r="G5" s="38">
        <v>2017</v>
      </c>
      <c r="H5" s="38">
        <v>1519</v>
      </c>
      <c r="I5" s="38">
        <v>1520</v>
      </c>
      <c r="J5" s="38"/>
      <c r="K5" s="38"/>
      <c r="L5" s="38"/>
      <c r="M5" s="38"/>
      <c r="N5" s="38">
        <v>10</v>
      </c>
      <c r="O5" s="55">
        <f t="shared" ref="O5:O22" si="1">SUM(P5:R5)</f>
        <v>0</v>
      </c>
      <c r="P5" s="38"/>
      <c r="Q5" s="38"/>
      <c r="R5" s="38"/>
      <c r="S5" s="56">
        <f t="shared" ref="S5:S22" si="2">C5+D5+J5+K5+L5+M5+N5+O5</f>
        <v>8013</v>
      </c>
    </row>
    <row r="6" spans="1:19" ht="18" customHeight="1" x14ac:dyDescent="0.3">
      <c r="A6" s="3">
        <v>3</v>
      </c>
      <c r="B6" s="22" t="s">
        <v>82</v>
      </c>
      <c r="C6" s="38">
        <v>608</v>
      </c>
      <c r="D6" s="55">
        <f t="shared" si="0"/>
        <v>12680</v>
      </c>
      <c r="E6" s="38">
        <v>6334</v>
      </c>
      <c r="F6" s="38">
        <v>2254</v>
      </c>
      <c r="G6" s="38">
        <v>3575</v>
      </c>
      <c r="H6" s="38">
        <v>130</v>
      </c>
      <c r="I6" s="38">
        <v>387</v>
      </c>
      <c r="J6" s="38"/>
      <c r="K6" s="38"/>
      <c r="L6" s="38">
        <v>2240</v>
      </c>
      <c r="M6" s="38">
        <v>13191</v>
      </c>
      <c r="N6" s="38">
        <v>101</v>
      </c>
      <c r="O6" s="55">
        <f t="shared" si="1"/>
        <v>101</v>
      </c>
      <c r="P6" s="38"/>
      <c r="Q6" s="38"/>
      <c r="R6" s="38">
        <v>101</v>
      </c>
      <c r="S6" s="56">
        <f t="shared" si="2"/>
        <v>28921</v>
      </c>
    </row>
    <row r="7" spans="1:19" ht="18" customHeight="1" x14ac:dyDescent="0.3">
      <c r="A7" s="3">
        <v>4</v>
      </c>
      <c r="B7" s="22" t="s">
        <v>83</v>
      </c>
      <c r="C7" s="38">
        <v>820</v>
      </c>
      <c r="D7" s="55">
        <f t="shared" si="0"/>
        <v>1892</v>
      </c>
      <c r="E7" s="38">
        <v>515</v>
      </c>
      <c r="F7" s="38">
        <v>553</v>
      </c>
      <c r="G7" s="38">
        <v>726</v>
      </c>
      <c r="H7" s="38">
        <v>98</v>
      </c>
      <c r="I7" s="38"/>
      <c r="J7" s="38"/>
      <c r="K7" s="38"/>
      <c r="L7" s="38"/>
      <c r="M7" s="38"/>
      <c r="N7" s="38">
        <v>95</v>
      </c>
      <c r="O7" s="55">
        <f t="shared" si="1"/>
        <v>38</v>
      </c>
      <c r="P7" s="38"/>
      <c r="Q7" s="38"/>
      <c r="R7" s="38">
        <v>38</v>
      </c>
      <c r="S7" s="56">
        <f t="shared" si="2"/>
        <v>2845</v>
      </c>
    </row>
    <row r="8" spans="1:19" ht="18" customHeight="1" x14ac:dyDescent="0.3">
      <c r="A8" s="3">
        <v>5</v>
      </c>
      <c r="B8" s="22" t="s">
        <v>84</v>
      </c>
      <c r="C8" s="38">
        <v>4095</v>
      </c>
      <c r="D8" s="55">
        <f t="shared" si="0"/>
        <v>16038</v>
      </c>
      <c r="E8" s="38">
        <v>6693</v>
      </c>
      <c r="F8" s="38">
        <v>2166</v>
      </c>
      <c r="G8" s="38">
        <v>3219</v>
      </c>
      <c r="H8" s="38">
        <v>3460</v>
      </c>
      <c r="I8" s="38">
        <v>500</v>
      </c>
      <c r="J8" s="38"/>
      <c r="K8" s="38"/>
      <c r="L8" s="38">
        <v>30500</v>
      </c>
      <c r="M8" s="38"/>
      <c r="N8" s="38"/>
      <c r="O8" s="55">
        <f t="shared" si="1"/>
        <v>0</v>
      </c>
      <c r="P8" s="38"/>
      <c r="Q8" s="38"/>
      <c r="R8" s="38"/>
      <c r="S8" s="56">
        <f t="shared" si="2"/>
        <v>50633</v>
      </c>
    </row>
    <row r="9" spans="1:19" ht="18" customHeight="1" x14ac:dyDescent="0.3">
      <c r="A9" s="3">
        <v>6</v>
      </c>
      <c r="B9" s="22" t="s">
        <v>85</v>
      </c>
      <c r="C9" s="38">
        <v>22217</v>
      </c>
      <c r="D9" s="55">
        <f t="shared" si="0"/>
        <v>9676</v>
      </c>
      <c r="E9" s="38">
        <v>4781</v>
      </c>
      <c r="F9" s="38">
        <v>2250</v>
      </c>
      <c r="G9" s="38">
        <v>2645</v>
      </c>
      <c r="H9" s="38"/>
      <c r="I9" s="38"/>
      <c r="J9" s="38"/>
      <c r="K9" s="38"/>
      <c r="L9" s="38">
        <v>3972</v>
      </c>
      <c r="M9" s="38"/>
      <c r="N9" s="38"/>
      <c r="O9" s="55">
        <f t="shared" si="1"/>
        <v>0</v>
      </c>
      <c r="P9" s="38"/>
      <c r="Q9" s="38"/>
      <c r="R9" s="38"/>
      <c r="S9" s="56">
        <f t="shared" si="2"/>
        <v>35865</v>
      </c>
    </row>
    <row r="10" spans="1:19" ht="18" customHeight="1" x14ac:dyDescent="0.3">
      <c r="A10" s="3">
        <v>7</v>
      </c>
      <c r="B10" s="22" t="s">
        <v>86</v>
      </c>
      <c r="C10" s="38">
        <v>1439</v>
      </c>
      <c r="D10" s="55">
        <f t="shared" si="0"/>
        <v>3723</v>
      </c>
      <c r="E10" s="38">
        <v>510</v>
      </c>
      <c r="F10" s="38">
        <v>1576</v>
      </c>
      <c r="G10" s="38">
        <v>1637</v>
      </c>
      <c r="H10" s="38"/>
      <c r="I10" s="38"/>
      <c r="J10" s="38"/>
      <c r="K10" s="38"/>
      <c r="L10" s="38"/>
      <c r="M10" s="38"/>
      <c r="N10" s="38">
        <v>50</v>
      </c>
      <c r="O10" s="55">
        <f t="shared" si="1"/>
        <v>0</v>
      </c>
      <c r="P10" s="38"/>
      <c r="Q10" s="38"/>
      <c r="R10" s="38"/>
      <c r="S10" s="56">
        <f t="shared" si="2"/>
        <v>5212</v>
      </c>
    </row>
    <row r="11" spans="1:19" ht="18" customHeight="1" x14ac:dyDescent="0.3">
      <c r="A11" s="3">
        <v>8</v>
      </c>
      <c r="B11" s="22" t="s">
        <v>87</v>
      </c>
      <c r="C11" s="38">
        <v>2763</v>
      </c>
      <c r="D11" s="55">
        <f t="shared" si="0"/>
        <v>33230</v>
      </c>
      <c r="E11" s="38">
        <v>17614</v>
      </c>
      <c r="F11" s="38">
        <v>4976</v>
      </c>
      <c r="G11" s="38">
        <v>10640</v>
      </c>
      <c r="H11" s="38"/>
      <c r="I11" s="38"/>
      <c r="J11" s="38"/>
      <c r="K11" s="38"/>
      <c r="L11" s="38"/>
      <c r="M11" s="38"/>
      <c r="N11" s="38">
        <v>385</v>
      </c>
      <c r="O11" s="55">
        <f t="shared" si="1"/>
        <v>1217</v>
      </c>
      <c r="P11" s="38">
        <v>1217</v>
      </c>
      <c r="Q11" s="38"/>
      <c r="R11" s="38"/>
      <c r="S11" s="56">
        <f t="shared" si="2"/>
        <v>37595</v>
      </c>
    </row>
    <row r="12" spans="1:19" ht="18" customHeight="1" x14ac:dyDescent="0.3">
      <c r="A12" s="3">
        <v>9</v>
      </c>
      <c r="B12" s="22" t="s">
        <v>88</v>
      </c>
      <c r="C12" s="38">
        <v>2501</v>
      </c>
      <c r="D12" s="55">
        <f t="shared" si="0"/>
        <v>13670</v>
      </c>
      <c r="E12" s="38">
        <v>7493</v>
      </c>
      <c r="F12" s="38">
        <v>4077</v>
      </c>
      <c r="G12" s="38">
        <v>2100</v>
      </c>
      <c r="H12" s="38"/>
      <c r="I12" s="38"/>
      <c r="J12" s="38"/>
      <c r="K12" s="38"/>
      <c r="L12" s="38">
        <v>2000</v>
      </c>
      <c r="M12" s="38"/>
      <c r="N12" s="38"/>
      <c r="O12" s="55">
        <f t="shared" si="1"/>
        <v>0</v>
      </c>
      <c r="P12" s="38"/>
      <c r="Q12" s="38"/>
      <c r="R12" s="38"/>
      <c r="S12" s="56">
        <f t="shared" si="2"/>
        <v>18171</v>
      </c>
    </row>
    <row r="13" spans="1:19" ht="18" customHeight="1" x14ac:dyDescent="0.3">
      <c r="A13" s="3">
        <v>10</v>
      </c>
      <c r="B13" s="22" t="s">
        <v>89</v>
      </c>
      <c r="C13" s="38">
        <v>1540</v>
      </c>
      <c r="D13" s="55">
        <f t="shared" si="0"/>
        <v>2350</v>
      </c>
      <c r="E13" s="38">
        <v>1162</v>
      </c>
      <c r="F13" s="38">
        <v>678</v>
      </c>
      <c r="G13" s="38">
        <v>510</v>
      </c>
      <c r="H13" s="38"/>
      <c r="I13" s="38"/>
      <c r="J13" s="38"/>
      <c r="K13" s="38"/>
      <c r="L13" s="38"/>
      <c r="M13" s="38"/>
      <c r="N13" s="38"/>
      <c r="O13" s="55">
        <f t="shared" si="1"/>
        <v>1</v>
      </c>
      <c r="P13" s="38">
        <v>1</v>
      </c>
      <c r="Q13" s="38"/>
      <c r="R13" s="38"/>
      <c r="S13" s="56">
        <f t="shared" si="2"/>
        <v>3891</v>
      </c>
    </row>
    <row r="14" spans="1:19" ht="18" customHeight="1" x14ac:dyDescent="0.3">
      <c r="A14" s="3">
        <v>11</v>
      </c>
      <c r="B14" s="22" t="s">
        <v>90</v>
      </c>
      <c r="C14" s="38">
        <v>1413</v>
      </c>
      <c r="D14" s="55">
        <f t="shared" si="0"/>
        <v>2290</v>
      </c>
      <c r="E14" s="38">
        <v>972</v>
      </c>
      <c r="F14" s="38">
        <v>517</v>
      </c>
      <c r="G14" s="38">
        <v>766</v>
      </c>
      <c r="H14" s="38"/>
      <c r="I14" s="38">
        <v>35</v>
      </c>
      <c r="J14" s="38"/>
      <c r="K14" s="38"/>
      <c r="L14" s="38"/>
      <c r="M14" s="38"/>
      <c r="N14" s="38"/>
      <c r="O14" s="55">
        <f t="shared" si="1"/>
        <v>0</v>
      </c>
      <c r="P14" s="38"/>
      <c r="Q14" s="38"/>
      <c r="R14" s="38"/>
      <c r="S14" s="56">
        <f t="shared" si="2"/>
        <v>3703</v>
      </c>
    </row>
    <row r="15" spans="1:19" ht="18" customHeight="1" x14ac:dyDescent="0.3">
      <c r="A15" s="3">
        <v>12</v>
      </c>
      <c r="B15" s="22" t="s">
        <v>91</v>
      </c>
      <c r="C15" s="38">
        <v>1639</v>
      </c>
      <c r="D15" s="55">
        <f t="shared" si="0"/>
        <v>1341</v>
      </c>
      <c r="E15" s="38">
        <v>534</v>
      </c>
      <c r="F15" s="38">
        <v>412</v>
      </c>
      <c r="G15" s="38">
        <v>395</v>
      </c>
      <c r="H15" s="38"/>
      <c r="I15" s="38"/>
      <c r="J15" s="38"/>
      <c r="K15" s="38"/>
      <c r="L15" s="38"/>
      <c r="M15" s="38"/>
      <c r="N15" s="38"/>
      <c r="O15" s="55">
        <f t="shared" si="1"/>
        <v>19</v>
      </c>
      <c r="P15" s="38"/>
      <c r="Q15" s="38"/>
      <c r="R15" s="38">
        <v>19</v>
      </c>
      <c r="S15" s="56">
        <f t="shared" si="2"/>
        <v>2999</v>
      </c>
    </row>
    <row r="16" spans="1:19" ht="18" customHeight="1" x14ac:dyDescent="0.3">
      <c r="A16" s="3">
        <v>13</v>
      </c>
      <c r="B16" s="22" t="s">
        <v>92</v>
      </c>
      <c r="C16" s="38">
        <v>0</v>
      </c>
      <c r="D16" s="55">
        <f t="shared" si="0"/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55">
        <f t="shared" si="1"/>
        <v>0</v>
      </c>
      <c r="P16" s="38">
        <v>0</v>
      </c>
      <c r="Q16" s="38">
        <v>0</v>
      </c>
      <c r="R16" s="38">
        <v>0</v>
      </c>
      <c r="S16" s="56">
        <f t="shared" si="2"/>
        <v>0</v>
      </c>
    </row>
    <row r="17" spans="1:19" ht="18" customHeight="1" x14ac:dyDescent="0.3">
      <c r="A17" s="3">
        <v>14</v>
      </c>
      <c r="B17" s="22" t="s">
        <v>93</v>
      </c>
      <c r="C17" s="38">
        <v>1157</v>
      </c>
      <c r="D17" s="55">
        <f t="shared" si="0"/>
        <v>16228</v>
      </c>
      <c r="E17" s="38">
        <v>10799</v>
      </c>
      <c r="F17" s="38">
        <v>3514</v>
      </c>
      <c r="G17" s="38">
        <v>1600</v>
      </c>
      <c r="H17" s="38"/>
      <c r="I17" s="38">
        <v>315</v>
      </c>
      <c r="J17" s="38"/>
      <c r="K17" s="38"/>
      <c r="L17" s="38">
        <v>20000</v>
      </c>
      <c r="M17" s="38"/>
      <c r="N17" s="38"/>
      <c r="O17" s="55">
        <f t="shared" si="1"/>
        <v>0</v>
      </c>
      <c r="P17" s="38"/>
      <c r="Q17" s="38"/>
      <c r="R17" s="38"/>
      <c r="S17" s="56">
        <f t="shared" si="2"/>
        <v>37385</v>
      </c>
    </row>
    <row r="18" spans="1:19" ht="18" customHeight="1" x14ac:dyDescent="0.3">
      <c r="A18" s="3">
        <v>15</v>
      </c>
      <c r="B18" s="22" t="s">
        <v>94</v>
      </c>
      <c r="C18" s="38">
        <v>1534</v>
      </c>
      <c r="D18" s="55">
        <f t="shared" si="0"/>
        <v>21031</v>
      </c>
      <c r="E18" s="38">
        <v>8890</v>
      </c>
      <c r="F18" s="38">
        <v>7963</v>
      </c>
      <c r="G18" s="38">
        <v>4178</v>
      </c>
      <c r="H18" s="38"/>
      <c r="I18" s="38"/>
      <c r="J18" s="38"/>
      <c r="K18" s="38"/>
      <c r="L18" s="38">
        <v>1100</v>
      </c>
      <c r="M18" s="38"/>
      <c r="N18" s="38"/>
      <c r="O18" s="55">
        <f t="shared" si="1"/>
        <v>2671</v>
      </c>
      <c r="P18" s="38"/>
      <c r="Q18" s="38"/>
      <c r="R18" s="38">
        <v>2671</v>
      </c>
      <c r="S18" s="56">
        <f t="shared" si="2"/>
        <v>26336</v>
      </c>
    </row>
    <row r="19" spans="1:19" ht="18" customHeight="1" x14ac:dyDescent="0.3">
      <c r="A19" s="3">
        <v>16</v>
      </c>
      <c r="B19" s="22" t="s">
        <v>98</v>
      </c>
      <c r="C19" s="38">
        <v>2989</v>
      </c>
      <c r="D19" s="55">
        <f t="shared" si="0"/>
        <v>1315</v>
      </c>
      <c r="E19" s="38">
        <v>365</v>
      </c>
      <c r="F19" s="38">
        <v>530</v>
      </c>
      <c r="G19" s="38">
        <v>420</v>
      </c>
      <c r="H19" s="38"/>
      <c r="I19" s="38"/>
      <c r="J19" s="38"/>
      <c r="K19" s="38"/>
      <c r="L19" s="38"/>
      <c r="M19" s="38"/>
      <c r="N19" s="38"/>
      <c r="O19" s="55">
        <f t="shared" si="1"/>
        <v>0</v>
      </c>
      <c r="P19" s="38"/>
      <c r="Q19" s="38"/>
      <c r="R19" s="38"/>
      <c r="S19" s="56">
        <f t="shared" si="2"/>
        <v>4304</v>
      </c>
    </row>
    <row r="20" spans="1:19" ht="18" customHeight="1" x14ac:dyDescent="0.3">
      <c r="A20" s="3">
        <v>17</v>
      </c>
      <c r="B20" s="22" t="s">
        <v>95</v>
      </c>
      <c r="C20" s="38">
        <v>2429</v>
      </c>
      <c r="D20" s="55">
        <f t="shared" si="0"/>
        <v>16733</v>
      </c>
      <c r="E20" s="38">
        <v>12459</v>
      </c>
      <c r="F20" s="38">
        <v>1697</v>
      </c>
      <c r="G20" s="38">
        <v>2180</v>
      </c>
      <c r="H20" s="38"/>
      <c r="I20" s="38">
        <v>397</v>
      </c>
      <c r="J20" s="38"/>
      <c r="K20" s="38"/>
      <c r="L20" s="38">
        <v>52900</v>
      </c>
      <c r="M20" s="38"/>
      <c r="N20" s="38"/>
      <c r="O20" s="55">
        <f t="shared" si="1"/>
        <v>0</v>
      </c>
      <c r="P20" s="38"/>
      <c r="Q20" s="38"/>
      <c r="R20" s="38"/>
      <c r="S20" s="56">
        <f t="shared" si="2"/>
        <v>72062</v>
      </c>
    </row>
    <row r="21" spans="1:19" ht="18" customHeight="1" x14ac:dyDescent="0.3">
      <c r="A21" s="3">
        <v>18</v>
      </c>
      <c r="B21" s="22" t="s">
        <v>96</v>
      </c>
      <c r="C21" s="38">
        <v>8554</v>
      </c>
      <c r="D21" s="55">
        <f t="shared" si="0"/>
        <v>14164</v>
      </c>
      <c r="E21" s="38">
        <v>6575</v>
      </c>
      <c r="F21" s="38">
        <v>4995</v>
      </c>
      <c r="G21" s="38">
        <v>2594</v>
      </c>
      <c r="H21" s="38"/>
      <c r="I21" s="38"/>
      <c r="J21" s="38"/>
      <c r="K21" s="38"/>
      <c r="L21" s="38"/>
      <c r="M21" s="38"/>
      <c r="N21" s="38"/>
      <c r="O21" s="55">
        <f t="shared" si="1"/>
        <v>0</v>
      </c>
      <c r="P21" s="38"/>
      <c r="Q21" s="38"/>
      <c r="R21" s="38"/>
      <c r="S21" s="56">
        <f t="shared" si="2"/>
        <v>22718</v>
      </c>
    </row>
    <row r="22" spans="1:19" ht="18" customHeight="1" thickBot="1" x14ac:dyDescent="0.35">
      <c r="A22" s="63">
        <v>19</v>
      </c>
      <c r="B22" s="64" t="s">
        <v>97</v>
      </c>
      <c r="C22" s="65"/>
      <c r="D22" s="66">
        <f t="shared" si="0"/>
        <v>33668</v>
      </c>
      <c r="E22" s="65">
        <v>13007</v>
      </c>
      <c r="F22" s="65">
        <v>7884</v>
      </c>
      <c r="G22" s="65">
        <v>7714</v>
      </c>
      <c r="H22" s="65">
        <v>4519</v>
      </c>
      <c r="I22" s="65">
        <v>544</v>
      </c>
      <c r="J22" s="65"/>
      <c r="K22" s="65"/>
      <c r="L22" s="65">
        <v>900</v>
      </c>
      <c r="M22" s="65"/>
      <c r="N22" s="65"/>
      <c r="O22" s="66">
        <f t="shared" si="1"/>
        <v>1828</v>
      </c>
      <c r="P22" s="65"/>
      <c r="Q22" s="65"/>
      <c r="R22" s="65">
        <v>1828</v>
      </c>
      <c r="S22" s="67">
        <f t="shared" si="2"/>
        <v>36396</v>
      </c>
    </row>
    <row r="23" spans="1:19" ht="18" customHeight="1" thickBot="1" x14ac:dyDescent="0.35">
      <c r="A23" s="68"/>
      <c r="B23" s="69" t="s">
        <v>5</v>
      </c>
      <c r="C23" s="70">
        <f>SUM(C4:C22)</f>
        <v>56357</v>
      </c>
      <c r="D23" s="71">
        <f>SUM(D4:D22)</f>
        <v>211305</v>
      </c>
      <c r="E23" s="71">
        <f t="shared" ref="E23:R23" si="3">SUM(E4:E22)</f>
        <v>101452</v>
      </c>
      <c r="F23" s="71">
        <f t="shared" si="3"/>
        <v>49118</v>
      </c>
      <c r="G23" s="71">
        <f t="shared" si="3"/>
        <v>47311</v>
      </c>
      <c r="H23" s="71">
        <f t="shared" si="3"/>
        <v>9726</v>
      </c>
      <c r="I23" s="71">
        <f t="shared" si="3"/>
        <v>3698</v>
      </c>
      <c r="J23" s="71">
        <f t="shared" si="3"/>
        <v>0</v>
      </c>
      <c r="K23" s="71">
        <f t="shared" si="3"/>
        <v>0</v>
      </c>
      <c r="L23" s="71">
        <f t="shared" si="3"/>
        <v>113612</v>
      </c>
      <c r="M23" s="71">
        <f t="shared" si="3"/>
        <v>13191</v>
      </c>
      <c r="N23" s="71">
        <f t="shared" si="3"/>
        <v>811</v>
      </c>
      <c r="O23" s="71">
        <f t="shared" si="3"/>
        <v>5875</v>
      </c>
      <c r="P23" s="71">
        <f t="shared" si="3"/>
        <v>1218</v>
      </c>
      <c r="Q23" s="71">
        <f t="shared" si="3"/>
        <v>0</v>
      </c>
      <c r="R23" s="71">
        <f t="shared" si="3"/>
        <v>4657</v>
      </c>
      <c r="S23" s="72">
        <f>SUM(C23+D23+J23+K23+L23+M23+N23+O23)</f>
        <v>401151</v>
      </c>
    </row>
    <row r="24" spans="1:19" ht="15" customHeight="1" thickBot="1" x14ac:dyDescent="0.35">
      <c r="C24" s="57"/>
      <c r="D24" s="58">
        <f>SUM(E23:I23)</f>
        <v>211305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8">
        <f>SUM(P23:R23)</f>
        <v>5875</v>
      </c>
      <c r="P24" s="57"/>
      <c r="Q24" s="57"/>
      <c r="R24" s="57"/>
      <c r="S24" s="59">
        <f>C23+D23+J23+K23+L23+M23+N23+O23</f>
        <v>401151</v>
      </c>
    </row>
    <row r="25" spans="1:19" s="5" customFormat="1" ht="17.399999999999999" customHeight="1" thickBot="1" x14ac:dyDescent="0.35">
      <c r="A25" s="7"/>
      <c r="B25" s="8" t="s">
        <v>78</v>
      </c>
      <c r="C25" s="60"/>
      <c r="D25" s="61">
        <f t="shared" ref="D25" si="4">SUM(E25:I25)</f>
        <v>2082</v>
      </c>
      <c r="E25" s="60"/>
      <c r="F25" s="60"/>
      <c r="G25" s="60">
        <v>1980</v>
      </c>
      <c r="H25" s="60"/>
      <c r="I25" s="60">
        <v>102</v>
      </c>
      <c r="J25" s="60"/>
      <c r="K25" s="60"/>
      <c r="L25" s="60"/>
      <c r="M25" s="60"/>
      <c r="N25" s="60"/>
      <c r="O25" s="61">
        <f t="shared" ref="O25" si="5">SUM(P25:R25)</f>
        <v>890</v>
      </c>
      <c r="P25" s="60"/>
      <c r="Q25" s="60"/>
      <c r="R25" s="60">
        <v>890</v>
      </c>
      <c r="S25" s="62">
        <f t="shared" ref="S25" si="6">C25+D25+J25+K25+L25+M25+N25+O25</f>
        <v>2972</v>
      </c>
    </row>
    <row r="27" spans="1:19" x14ac:dyDescent="0.3">
      <c r="A27" s="12"/>
      <c r="B27" s="13"/>
      <c r="C27" s="14"/>
      <c r="D27" s="18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8"/>
      <c r="P27" s="14"/>
      <c r="Q27" s="14"/>
      <c r="R27" s="14"/>
      <c r="S27" s="19"/>
    </row>
    <row r="28" spans="1:19" x14ac:dyDescent="0.3">
      <c r="A28" s="12"/>
      <c r="B28" s="13"/>
      <c r="C28" s="14"/>
      <c r="D28" s="18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8"/>
      <c r="P28" s="14"/>
      <c r="Q28" s="14"/>
      <c r="R28" s="14"/>
      <c r="S28" s="19"/>
    </row>
    <row r="29" spans="1:19" x14ac:dyDescent="0.3">
      <c r="A29" s="12"/>
      <c r="B29" s="13"/>
      <c r="C29" s="14"/>
      <c r="D29" s="18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8"/>
      <c r="P29" s="14"/>
      <c r="Q29" s="14"/>
      <c r="R29" s="14"/>
      <c r="S29" s="19"/>
    </row>
    <row r="30" spans="1:19" x14ac:dyDescent="0.3">
      <c r="A30" s="12"/>
      <c r="B30" s="13"/>
      <c r="C30" s="14"/>
      <c r="D30" s="18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8"/>
      <c r="P30" s="14"/>
      <c r="Q30" s="14"/>
      <c r="R30" s="14"/>
      <c r="S30" s="19"/>
    </row>
    <row r="31" spans="1:19" x14ac:dyDescent="0.3">
      <c r="A31" s="12"/>
      <c r="B31" s="13"/>
      <c r="C31" s="14"/>
      <c r="D31" s="18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8"/>
      <c r="P31" s="14"/>
      <c r="Q31" s="14"/>
      <c r="R31" s="14"/>
      <c r="S31" s="19"/>
    </row>
    <row r="32" spans="1:19" x14ac:dyDescent="0.3">
      <c r="A32" s="12"/>
      <c r="B32" s="13"/>
      <c r="C32" s="14"/>
      <c r="D32" s="18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8"/>
      <c r="P32" s="14"/>
      <c r="Q32" s="14"/>
      <c r="R32" s="14"/>
      <c r="S32" s="19"/>
    </row>
    <row r="33" spans="1:19" x14ac:dyDescent="0.3">
      <c r="A33" s="12"/>
      <c r="B33" s="13"/>
      <c r="C33" s="14"/>
      <c r="D33" s="18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8"/>
      <c r="P33" s="14"/>
      <c r="Q33" s="14"/>
      <c r="R33" s="14"/>
      <c r="S33" s="19"/>
    </row>
    <row r="34" spans="1:19" x14ac:dyDescent="0.3">
      <c r="A34" s="12"/>
      <c r="B34" s="13"/>
      <c r="C34" s="14"/>
      <c r="D34" s="18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8"/>
      <c r="P34" s="14"/>
      <c r="Q34" s="14"/>
      <c r="R34" s="14"/>
      <c r="S34" s="19"/>
    </row>
    <row r="35" spans="1:19" x14ac:dyDescent="0.3">
      <c r="A35" s="12"/>
      <c r="B35" s="13"/>
      <c r="C35" s="14"/>
      <c r="D35" s="18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8"/>
      <c r="P35" s="14"/>
      <c r="Q35" s="14"/>
      <c r="R35" s="14"/>
      <c r="S35" s="19"/>
    </row>
    <row r="37" spans="1:19" ht="11.1" customHeight="1" x14ac:dyDescent="0.3"/>
    <row r="38" spans="1:19" s="5" customFormat="1" ht="17.399999999999999" customHeight="1" x14ac:dyDescent="0.3"/>
  </sheetData>
  <sheetProtection selectLockedCells="1"/>
  <mergeCells count="13">
    <mergeCell ref="S2:S3"/>
    <mergeCell ref="K2:K3"/>
    <mergeCell ref="L2:L3"/>
    <mergeCell ref="M2:M3"/>
    <mergeCell ref="N2:N3"/>
    <mergeCell ref="O2:O3"/>
    <mergeCell ref="P2:R2"/>
    <mergeCell ref="J2:J3"/>
    <mergeCell ref="A2:A3"/>
    <mergeCell ref="B2:B3"/>
    <mergeCell ref="C2:C3"/>
    <mergeCell ref="D2:D3"/>
    <mergeCell ref="E2:I2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5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38"/>
  <sheetViews>
    <sheetView topLeftCell="Q1" workbookViewId="0">
      <pane ySplit="3" topLeftCell="A13" activePane="bottomLeft" state="frozen"/>
      <selection pane="bottomLeft" activeCell="AH17" sqref="AH17"/>
    </sheetView>
  </sheetViews>
  <sheetFormatPr defaultColWidth="8.6640625" defaultRowHeight="14.4" x14ac:dyDescent="0.3"/>
  <cols>
    <col min="1" max="1" width="4.44140625" style="1" customWidth="1"/>
    <col min="2" max="2" width="25" style="1" customWidth="1"/>
    <col min="3" max="3" width="7.88671875" style="1" customWidth="1"/>
    <col min="4" max="4" width="10.6640625" style="1" customWidth="1"/>
    <col min="5" max="5" width="10.109375" style="1" customWidth="1"/>
    <col min="6" max="6" width="8.5546875" style="1" customWidth="1"/>
    <col min="7" max="7" width="9.44140625" style="1" customWidth="1"/>
    <col min="8" max="8" width="8.44140625" style="1" customWidth="1"/>
    <col min="9" max="9" width="9.5546875" style="1" customWidth="1"/>
    <col min="10" max="10" width="8.33203125" style="1" customWidth="1"/>
    <col min="11" max="11" width="7.88671875" style="1" customWidth="1"/>
    <col min="12" max="12" width="8.5546875" style="1" customWidth="1"/>
    <col min="13" max="13" width="9.109375" style="1" customWidth="1"/>
    <col min="14" max="14" width="7.88671875" style="1" customWidth="1"/>
    <col min="15" max="15" width="7.33203125" style="1" customWidth="1"/>
    <col min="16" max="16" width="9.44140625" style="1" customWidth="1"/>
    <col min="17" max="17" width="8.6640625" style="1" customWidth="1"/>
    <col min="18" max="18" width="7.5546875" style="1" customWidth="1"/>
    <col min="19" max="20" width="8.5546875" style="1" customWidth="1"/>
    <col min="21" max="21" width="9.109375" style="1" customWidth="1"/>
    <col min="22" max="22" width="8.5546875" style="1" customWidth="1"/>
    <col min="23" max="23" width="7.44140625" style="1" customWidth="1"/>
    <col min="24" max="25" width="8.6640625" style="1" customWidth="1"/>
    <col min="26" max="26" width="7.5546875" style="1" customWidth="1"/>
    <col min="27" max="27" width="7.88671875" style="1" customWidth="1"/>
    <col min="28" max="28" width="6.109375" style="1" customWidth="1"/>
    <col min="29" max="29" width="6.5546875" style="1" customWidth="1"/>
    <col min="30" max="30" width="7.88671875" style="1" customWidth="1"/>
    <col min="31" max="31" width="6.44140625" style="1" customWidth="1"/>
    <col min="32" max="34" width="7.88671875" style="1" customWidth="1"/>
    <col min="35" max="35" width="7.5546875" style="1" customWidth="1"/>
    <col min="36" max="36" width="7.88671875" style="1" customWidth="1"/>
    <col min="37" max="37" width="9.5546875" style="1" customWidth="1"/>
    <col min="38" max="38" width="10" style="1" customWidth="1"/>
    <col min="39" max="39" width="9.44140625" style="1" customWidth="1"/>
    <col min="40" max="16384" width="8.6640625" style="1"/>
  </cols>
  <sheetData>
    <row r="1" spans="1:39" ht="16.2" thickBot="1" x14ac:dyDescent="0.35">
      <c r="B1" s="6"/>
      <c r="D1" s="29" t="s">
        <v>102</v>
      </c>
      <c r="E1" s="30"/>
      <c r="F1" s="30"/>
      <c r="G1" s="30"/>
      <c r="H1" s="30"/>
      <c r="V1" s="6"/>
      <c r="W1" s="6" t="str">
        <f>D1</f>
        <v>Rimavský seniorát - výdavky - rok   2025</v>
      </c>
    </row>
    <row r="2" spans="1:39" x14ac:dyDescent="0.3">
      <c r="A2" s="112" t="s">
        <v>3</v>
      </c>
      <c r="B2" s="114" t="s">
        <v>0</v>
      </c>
      <c r="C2" s="110" t="s">
        <v>37</v>
      </c>
      <c r="D2" s="110" t="s">
        <v>38</v>
      </c>
      <c r="E2" s="116" t="s">
        <v>36</v>
      </c>
      <c r="F2" s="117"/>
      <c r="G2" s="117"/>
      <c r="H2" s="117"/>
      <c r="I2" s="117"/>
      <c r="J2" s="117"/>
      <c r="K2" s="117"/>
      <c r="L2" s="117"/>
      <c r="M2" s="117"/>
      <c r="N2" s="110" t="s">
        <v>47</v>
      </c>
      <c r="O2" s="110" t="s">
        <v>48</v>
      </c>
      <c r="P2" s="110" t="s">
        <v>99</v>
      </c>
      <c r="Q2" s="110" t="s">
        <v>49</v>
      </c>
      <c r="R2" s="110" t="s">
        <v>50</v>
      </c>
      <c r="S2" s="110" t="s">
        <v>51</v>
      </c>
      <c r="T2" s="110" t="s">
        <v>52</v>
      </c>
      <c r="U2" s="110" t="s">
        <v>53</v>
      </c>
      <c r="V2" s="110" t="s">
        <v>54</v>
      </c>
      <c r="W2" s="110" t="s">
        <v>55</v>
      </c>
      <c r="X2" s="110" t="s">
        <v>56</v>
      </c>
      <c r="Y2" s="110" t="s">
        <v>57</v>
      </c>
      <c r="Z2" s="110" t="s">
        <v>58</v>
      </c>
      <c r="AA2" s="110" t="s">
        <v>59</v>
      </c>
      <c r="AB2" s="110" t="s">
        <v>60</v>
      </c>
      <c r="AC2" s="110" t="s">
        <v>61</v>
      </c>
      <c r="AD2" s="110" t="s">
        <v>62</v>
      </c>
      <c r="AE2" s="110" t="s">
        <v>63</v>
      </c>
      <c r="AF2" s="110" t="s">
        <v>64</v>
      </c>
      <c r="AG2" s="116" t="s">
        <v>2</v>
      </c>
      <c r="AH2" s="117"/>
      <c r="AI2" s="117"/>
      <c r="AJ2" s="117"/>
      <c r="AK2" s="110" t="s">
        <v>69</v>
      </c>
      <c r="AL2" s="110" t="s">
        <v>70</v>
      </c>
      <c r="AM2" s="119" t="s">
        <v>71</v>
      </c>
    </row>
    <row r="3" spans="1:39" ht="36.6" thickBot="1" x14ac:dyDescent="0.35">
      <c r="A3" s="113"/>
      <c r="B3" s="115"/>
      <c r="C3" s="111"/>
      <c r="D3" s="111"/>
      <c r="E3" s="9" t="s">
        <v>39</v>
      </c>
      <c r="F3" s="9" t="s">
        <v>40</v>
      </c>
      <c r="G3" s="9" t="s">
        <v>41</v>
      </c>
      <c r="H3" s="9" t="s">
        <v>79</v>
      </c>
      <c r="I3" s="9" t="s">
        <v>42</v>
      </c>
      <c r="J3" s="9" t="s">
        <v>43</v>
      </c>
      <c r="K3" s="9" t="s">
        <v>44</v>
      </c>
      <c r="L3" s="9" t="s">
        <v>45</v>
      </c>
      <c r="M3" s="9" t="s">
        <v>46</v>
      </c>
      <c r="N3" s="111"/>
      <c r="O3" s="118"/>
      <c r="P3" s="118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9" t="s">
        <v>65</v>
      </c>
      <c r="AH3" s="9" t="s">
        <v>66</v>
      </c>
      <c r="AI3" s="9" t="s">
        <v>67</v>
      </c>
      <c r="AJ3" s="9" t="s">
        <v>68</v>
      </c>
      <c r="AK3" s="111"/>
      <c r="AL3" s="118"/>
      <c r="AM3" s="120"/>
    </row>
    <row r="4" spans="1:39" ht="18" customHeight="1" x14ac:dyDescent="0.3">
      <c r="A4" s="27">
        <v>1</v>
      </c>
      <c r="B4" s="28" t="s">
        <v>80</v>
      </c>
      <c r="C4" s="31"/>
      <c r="D4" s="73">
        <f>SUM(E4:M4)</f>
        <v>223</v>
      </c>
      <c r="E4" s="31"/>
      <c r="F4" s="31"/>
      <c r="G4" s="31">
        <v>84</v>
      </c>
      <c r="H4" s="31">
        <v>115</v>
      </c>
      <c r="I4" s="31"/>
      <c r="J4" s="31"/>
      <c r="K4" s="31"/>
      <c r="L4" s="31"/>
      <c r="M4" s="31">
        <v>24</v>
      </c>
      <c r="N4" s="31"/>
      <c r="O4" s="31"/>
      <c r="P4" s="73">
        <f>SUM(Q4:AD4)</f>
        <v>923</v>
      </c>
      <c r="Q4" s="31"/>
      <c r="R4" s="31"/>
      <c r="S4" s="31"/>
      <c r="T4" s="31"/>
      <c r="U4" s="31"/>
      <c r="V4" s="31">
        <v>15</v>
      </c>
      <c r="W4" s="31"/>
      <c r="X4" s="31">
        <v>771</v>
      </c>
      <c r="Y4" s="31"/>
      <c r="Z4" s="31">
        <v>70</v>
      </c>
      <c r="AA4" s="31"/>
      <c r="AB4" s="31"/>
      <c r="AC4" s="31"/>
      <c r="AD4" s="31">
        <v>67</v>
      </c>
      <c r="AE4" s="31"/>
      <c r="AF4" s="73">
        <f>SUM(AG4:AJ4)</f>
        <v>2107</v>
      </c>
      <c r="AG4" s="31">
        <v>1429</v>
      </c>
      <c r="AH4" s="31">
        <v>678</v>
      </c>
      <c r="AI4" s="31"/>
      <c r="AJ4" s="31"/>
      <c r="AK4" s="74">
        <f>C4+D4+N4+O4+P4+AE4+AF4</f>
        <v>3253</v>
      </c>
      <c r="AL4" s="75">
        <f>Príjmy!S4</f>
        <v>4102</v>
      </c>
      <c r="AM4" s="76">
        <f>AL4-AK4</f>
        <v>849</v>
      </c>
    </row>
    <row r="5" spans="1:39" ht="18" customHeight="1" x14ac:dyDescent="0.3">
      <c r="A5" s="3">
        <v>2</v>
      </c>
      <c r="B5" s="22" t="s">
        <v>81</v>
      </c>
      <c r="C5" s="38"/>
      <c r="D5" s="77">
        <f t="shared" ref="D5:D22" si="0">SUM(E5:M5)</f>
        <v>998</v>
      </c>
      <c r="E5" s="38"/>
      <c r="F5" s="38"/>
      <c r="G5" s="38">
        <v>331</v>
      </c>
      <c r="H5" s="38">
        <v>275</v>
      </c>
      <c r="I5" s="38"/>
      <c r="J5" s="38"/>
      <c r="K5" s="38"/>
      <c r="L5" s="38"/>
      <c r="M5" s="38">
        <v>392</v>
      </c>
      <c r="N5" s="38"/>
      <c r="O5" s="38"/>
      <c r="P5" s="77">
        <f t="shared" ref="P5:P22" si="1">SUM(Q5:AD5)</f>
        <v>3563</v>
      </c>
      <c r="Q5" s="38">
        <v>29</v>
      </c>
      <c r="R5" s="38"/>
      <c r="S5" s="38">
        <v>67</v>
      </c>
      <c r="T5" s="38"/>
      <c r="U5" s="38"/>
      <c r="V5" s="38">
        <v>597</v>
      </c>
      <c r="W5" s="38">
        <v>46</v>
      </c>
      <c r="X5" s="38">
        <v>1938</v>
      </c>
      <c r="Y5" s="38">
        <v>733</v>
      </c>
      <c r="Z5" s="38">
        <v>71</v>
      </c>
      <c r="AA5" s="38">
        <v>12</v>
      </c>
      <c r="AB5" s="38"/>
      <c r="AC5" s="38"/>
      <c r="AD5" s="38">
        <v>70</v>
      </c>
      <c r="AE5" s="38"/>
      <c r="AF5" s="77">
        <f t="shared" ref="AF5:AF22" si="2">SUM(AG5:AJ5)</f>
        <v>2417</v>
      </c>
      <c r="AG5" s="38">
        <v>2417</v>
      </c>
      <c r="AH5" s="38"/>
      <c r="AI5" s="38"/>
      <c r="AJ5" s="38"/>
      <c r="AK5" s="78">
        <f t="shared" ref="AK5:AK22" si="3">C5+D5+N5+O5+P5+AE5+AF5</f>
        <v>6978</v>
      </c>
      <c r="AL5" s="75">
        <f>Príjmy!S5</f>
        <v>8013</v>
      </c>
      <c r="AM5" s="79">
        <f t="shared" ref="AM5:AM22" si="4">AL5-AK5</f>
        <v>1035</v>
      </c>
    </row>
    <row r="6" spans="1:39" ht="18" customHeight="1" x14ac:dyDescent="0.3">
      <c r="A6" s="3">
        <v>3</v>
      </c>
      <c r="B6" s="22" t="s">
        <v>82</v>
      </c>
      <c r="C6" s="38"/>
      <c r="D6" s="77">
        <f t="shared" si="0"/>
        <v>12589</v>
      </c>
      <c r="E6" s="38">
        <v>7334</v>
      </c>
      <c r="F6" s="38">
        <v>96</v>
      </c>
      <c r="G6" s="38"/>
      <c r="H6" s="38">
        <v>3159</v>
      </c>
      <c r="I6" s="38">
        <v>180</v>
      </c>
      <c r="J6" s="38"/>
      <c r="K6" s="38">
        <v>178</v>
      </c>
      <c r="L6" s="38">
        <v>549</v>
      </c>
      <c r="M6" s="38">
        <v>1093</v>
      </c>
      <c r="N6" s="38"/>
      <c r="O6" s="38"/>
      <c r="P6" s="77">
        <f t="shared" si="1"/>
        <v>10176</v>
      </c>
      <c r="Q6" s="38"/>
      <c r="R6" s="38"/>
      <c r="S6" s="38">
        <v>164</v>
      </c>
      <c r="T6" s="38">
        <v>28</v>
      </c>
      <c r="U6" s="38">
        <v>620</v>
      </c>
      <c r="V6" s="38">
        <v>1148</v>
      </c>
      <c r="W6" s="38">
        <v>32</v>
      </c>
      <c r="X6" s="38">
        <v>1165</v>
      </c>
      <c r="Y6" s="38">
        <v>2488</v>
      </c>
      <c r="Z6" s="38">
        <v>2238</v>
      </c>
      <c r="AA6" s="38">
        <v>2090</v>
      </c>
      <c r="AB6" s="38"/>
      <c r="AC6" s="38">
        <v>63</v>
      </c>
      <c r="AD6" s="38">
        <v>140</v>
      </c>
      <c r="AE6" s="38"/>
      <c r="AF6" s="77">
        <f t="shared" si="2"/>
        <v>8317</v>
      </c>
      <c r="AG6" s="38">
        <v>6465</v>
      </c>
      <c r="AH6" s="38"/>
      <c r="AI6" s="38">
        <v>1852</v>
      </c>
      <c r="AJ6" s="38"/>
      <c r="AK6" s="78">
        <f t="shared" si="3"/>
        <v>31082</v>
      </c>
      <c r="AL6" s="75">
        <f>Príjmy!S6</f>
        <v>28921</v>
      </c>
      <c r="AM6" s="79">
        <f t="shared" si="4"/>
        <v>-2161</v>
      </c>
    </row>
    <row r="7" spans="1:39" ht="18" customHeight="1" x14ac:dyDescent="0.3">
      <c r="A7" s="3">
        <v>4</v>
      </c>
      <c r="B7" s="22" t="s">
        <v>83</v>
      </c>
      <c r="C7" s="38"/>
      <c r="D7" s="77">
        <f t="shared" si="0"/>
        <v>491</v>
      </c>
      <c r="E7" s="38">
        <v>176</v>
      </c>
      <c r="F7" s="38"/>
      <c r="G7" s="38"/>
      <c r="H7" s="38"/>
      <c r="I7" s="38"/>
      <c r="J7" s="38"/>
      <c r="K7" s="38">
        <v>154</v>
      </c>
      <c r="L7" s="38">
        <v>103</v>
      </c>
      <c r="M7" s="38">
        <v>58</v>
      </c>
      <c r="N7" s="38"/>
      <c r="O7" s="38"/>
      <c r="P7" s="77">
        <f t="shared" si="1"/>
        <v>779</v>
      </c>
      <c r="Q7" s="38"/>
      <c r="R7" s="38"/>
      <c r="S7" s="38">
        <v>61</v>
      </c>
      <c r="T7" s="38"/>
      <c r="U7" s="38"/>
      <c r="V7" s="38">
        <v>69</v>
      </c>
      <c r="W7" s="38"/>
      <c r="X7" s="38">
        <v>462</v>
      </c>
      <c r="Y7" s="38"/>
      <c r="Z7" s="38">
        <v>125</v>
      </c>
      <c r="AA7" s="38"/>
      <c r="AB7" s="38"/>
      <c r="AC7" s="38">
        <v>2</v>
      </c>
      <c r="AD7" s="38">
        <v>60</v>
      </c>
      <c r="AE7" s="38"/>
      <c r="AF7" s="77">
        <f t="shared" si="2"/>
        <v>576</v>
      </c>
      <c r="AG7" s="38">
        <v>198</v>
      </c>
      <c r="AH7" s="38"/>
      <c r="AI7" s="38">
        <v>378</v>
      </c>
      <c r="AJ7" s="38"/>
      <c r="AK7" s="78">
        <f t="shared" si="3"/>
        <v>1846</v>
      </c>
      <c r="AL7" s="75">
        <f>Príjmy!S7</f>
        <v>2845</v>
      </c>
      <c r="AM7" s="79">
        <f t="shared" si="4"/>
        <v>999</v>
      </c>
    </row>
    <row r="8" spans="1:39" ht="18" customHeight="1" x14ac:dyDescent="0.3">
      <c r="A8" s="3">
        <v>5</v>
      </c>
      <c r="B8" s="22" t="s">
        <v>84</v>
      </c>
      <c r="C8" s="38"/>
      <c r="D8" s="77">
        <f t="shared" si="0"/>
        <v>39404</v>
      </c>
      <c r="E8" s="38">
        <v>36389</v>
      </c>
      <c r="F8" s="38"/>
      <c r="G8" s="38">
        <v>843</v>
      </c>
      <c r="H8" s="38">
        <v>205</v>
      </c>
      <c r="I8" s="38">
        <v>428</v>
      </c>
      <c r="J8" s="38"/>
      <c r="K8" s="38">
        <v>645</v>
      </c>
      <c r="L8" s="38">
        <v>618</v>
      </c>
      <c r="M8" s="38">
        <v>276</v>
      </c>
      <c r="N8" s="38"/>
      <c r="O8" s="38"/>
      <c r="P8" s="77">
        <f t="shared" si="1"/>
        <v>8996</v>
      </c>
      <c r="Q8" s="38">
        <v>623</v>
      </c>
      <c r="R8" s="38"/>
      <c r="S8" s="38">
        <v>1498</v>
      </c>
      <c r="T8" s="38">
        <v>84</v>
      </c>
      <c r="U8" s="38">
        <v>16</v>
      </c>
      <c r="V8" s="38">
        <v>350</v>
      </c>
      <c r="W8" s="38">
        <v>442</v>
      </c>
      <c r="X8" s="38">
        <v>2318</v>
      </c>
      <c r="Y8" s="38">
        <v>3042</v>
      </c>
      <c r="Z8" s="38">
        <v>322</v>
      </c>
      <c r="AA8" s="38"/>
      <c r="AB8" s="38">
        <v>75</v>
      </c>
      <c r="AC8" s="38"/>
      <c r="AD8" s="38">
        <v>226</v>
      </c>
      <c r="AE8" s="38"/>
      <c r="AF8" s="77">
        <f t="shared" si="2"/>
        <v>3829</v>
      </c>
      <c r="AG8" s="38">
        <v>3529</v>
      </c>
      <c r="AH8" s="38">
        <v>300</v>
      </c>
      <c r="AI8" s="38"/>
      <c r="AJ8" s="38"/>
      <c r="AK8" s="78">
        <f t="shared" si="3"/>
        <v>52229</v>
      </c>
      <c r="AL8" s="75">
        <f>Príjmy!S8</f>
        <v>50633</v>
      </c>
      <c r="AM8" s="79">
        <f t="shared" si="4"/>
        <v>-1596</v>
      </c>
    </row>
    <row r="9" spans="1:39" ht="18" customHeight="1" x14ac:dyDescent="0.3">
      <c r="A9" s="3">
        <v>6</v>
      </c>
      <c r="B9" s="22" t="s">
        <v>85</v>
      </c>
      <c r="C9" s="38"/>
      <c r="D9" s="77">
        <f t="shared" si="0"/>
        <v>9094</v>
      </c>
      <c r="E9" s="38">
        <v>804</v>
      </c>
      <c r="F9" s="38">
        <v>3646</v>
      </c>
      <c r="G9" s="38"/>
      <c r="H9" s="38">
        <v>374</v>
      </c>
      <c r="I9" s="38">
        <v>187</v>
      </c>
      <c r="J9" s="38"/>
      <c r="K9" s="38"/>
      <c r="L9" s="38">
        <v>819</v>
      </c>
      <c r="M9" s="38">
        <v>3264</v>
      </c>
      <c r="N9" s="38"/>
      <c r="O9" s="38"/>
      <c r="P9" s="77">
        <f t="shared" si="1"/>
        <v>10474</v>
      </c>
      <c r="Q9" s="38">
        <v>252</v>
      </c>
      <c r="R9" s="38">
        <v>90</v>
      </c>
      <c r="S9" s="38">
        <v>69</v>
      </c>
      <c r="T9" s="38">
        <v>30</v>
      </c>
      <c r="U9" s="38">
        <v>1100</v>
      </c>
      <c r="V9" s="38">
        <v>273</v>
      </c>
      <c r="W9" s="38">
        <v>198</v>
      </c>
      <c r="X9" s="38">
        <v>5839</v>
      </c>
      <c r="Y9" s="38"/>
      <c r="Z9" s="38">
        <v>2222</v>
      </c>
      <c r="AA9" s="38">
        <v>324</v>
      </c>
      <c r="AB9" s="38">
        <v>77</v>
      </c>
      <c r="AC9" s="38"/>
      <c r="AD9" s="38"/>
      <c r="AE9" s="38"/>
      <c r="AF9" s="77">
        <f t="shared" si="2"/>
        <v>4338</v>
      </c>
      <c r="AG9" s="38">
        <v>3027</v>
      </c>
      <c r="AH9" s="38">
        <v>611</v>
      </c>
      <c r="AI9" s="38">
        <v>700</v>
      </c>
      <c r="AJ9" s="38"/>
      <c r="AK9" s="78">
        <f t="shared" si="3"/>
        <v>23906</v>
      </c>
      <c r="AL9" s="75">
        <f>Príjmy!S9</f>
        <v>35865</v>
      </c>
      <c r="AM9" s="79">
        <f t="shared" si="4"/>
        <v>11959</v>
      </c>
    </row>
    <row r="10" spans="1:39" ht="18" customHeight="1" x14ac:dyDescent="0.3">
      <c r="A10" s="3">
        <v>7</v>
      </c>
      <c r="B10" s="22" t="s">
        <v>86</v>
      </c>
      <c r="C10" s="38"/>
      <c r="D10" s="77">
        <f t="shared" si="0"/>
        <v>153</v>
      </c>
      <c r="E10" s="38"/>
      <c r="F10" s="38"/>
      <c r="G10" s="38">
        <v>108</v>
      </c>
      <c r="H10" s="38">
        <v>13</v>
      </c>
      <c r="I10" s="38"/>
      <c r="J10" s="38"/>
      <c r="K10" s="38"/>
      <c r="L10" s="38"/>
      <c r="M10" s="38">
        <v>32</v>
      </c>
      <c r="N10" s="38"/>
      <c r="O10" s="38"/>
      <c r="P10" s="77">
        <f t="shared" si="1"/>
        <v>1078</v>
      </c>
      <c r="Q10" s="38">
        <v>38</v>
      </c>
      <c r="R10" s="38"/>
      <c r="S10" s="38"/>
      <c r="T10" s="38"/>
      <c r="U10" s="38"/>
      <c r="V10" s="38"/>
      <c r="W10" s="38"/>
      <c r="X10" s="38">
        <v>630</v>
      </c>
      <c r="Y10" s="38"/>
      <c r="Z10" s="38">
        <v>245</v>
      </c>
      <c r="AA10" s="38"/>
      <c r="AB10" s="38"/>
      <c r="AC10" s="38"/>
      <c r="AD10" s="38">
        <v>165</v>
      </c>
      <c r="AE10" s="38"/>
      <c r="AF10" s="77">
        <f t="shared" si="2"/>
        <v>2647</v>
      </c>
      <c r="AG10" s="38">
        <v>1706</v>
      </c>
      <c r="AH10" s="38">
        <v>841</v>
      </c>
      <c r="AI10" s="38">
        <v>100</v>
      </c>
      <c r="AJ10" s="38"/>
      <c r="AK10" s="78">
        <f t="shared" si="3"/>
        <v>3878</v>
      </c>
      <c r="AL10" s="75">
        <f>Príjmy!S10</f>
        <v>5212</v>
      </c>
      <c r="AM10" s="79">
        <f t="shared" si="4"/>
        <v>1334</v>
      </c>
    </row>
    <row r="11" spans="1:39" ht="18" customHeight="1" x14ac:dyDescent="0.3">
      <c r="A11" s="3">
        <v>8</v>
      </c>
      <c r="B11" s="22" t="s">
        <v>87</v>
      </c>
      <c r="C11" s="38"/>
      <c r="D11" s="77">
        <f t="shared" si="0"/>
        <v>4126</v>
      </c>
      <c r="E11" s="38">
        <v>397</v>
      </c>
      <c r="F11" s="38"/>
      <c r="G11" s="38">
        <v>725</v>
      </c>
      <c r="H11" s="38">
        <v>497</v>
      </c>
      <c r="I11" s="38">
        <v>464</v>
      </c>
      <c r="J11" s="38">
        <v>626</v>
      </c>
      <c r="K11" s="38">
        <v>339</v>
      </c>
      <c r="L11" s="38">
        <v>1078</v>
      </c>
      <c r="M11" s="38"/>
      <c r="N11" s="38"/>
      <c r="O11" s="38"/>
      <c r="P11" s="77">
        <f t="shared" si="1"/>
        <v>15654</v>
      </c>
      <c r="Q11" s="38">
        <v>358</v>
      </c>
      <c r="R11" s="38">
        <v>109</v>
      </c>
      <c r="S11" s="38">
        <v>54</v>
      </c>
      <c r="T11" s="38">
        <v>52</v>
      </c>
      <c r="U11" s="38"/>
      <c r="V11" s="38">
        <v>1125</v>
      </c>
      <c r="W11" s="38">
        <v>326</v>
      </c>
      <c r="X11" s="38">
        <v>5715</v>
      </c>
      <c r="Y11" s="38">
        <v>4144</v>
      </c>
      <c r="Z11" s="38">
        <v>3324</v>
      </c>
      <c r="AA11" s="38">
        <v>42</v>
      </c>
      <c r="AB11" s="38">
        <v>294</v>
      </c>
      <c r="AC11" s="38"/>
      <c r="AD11" s="38">
        <v>111</v>
      </c>
      <c r="AE11" s="38"/>
      <c r="AF11" s="77">
        <f t="shared" si="2"/>
        <v>12518</v>
      </c>
      <c r="AG11" s="38">
        <v>11616</v>
      </c>
      <c r="AH11" s="38">
        <v>902</v>
      </c>
      <c r="AI11" s="38"/>
      <c r="AJ11" s="38"/>
      <c r="AK11" s="78">
        <f t="shared" si="3"/>
        <v>32298</v>
      </c>
      <c r="AL11" s="75">
        <f>Príjmy!S11</f>
        <v>37595</v>
      </c>
      <c r="AM11" s="79">
        <f t="shared" si="4"/>
        <v>5297</v>
      </c>
    </row>
    <row r="12" spans="1:39" ht="18" customHeight="1" x14ac:dyDescent="0.3">
      <c r="A12" s="3">
        <v>9</v>
      </c>
      <c r="B12" s="22" t="s">
        <v>88</v>
      </c>
      <c r="C12" s="38"/>
      <c r="D12" s="77">
        <f t="shared" si="0"/>
        <v>17739</v>
      </c>
      <c r="E12" s="38">
        <v>14586</v>
      </c>
      <c r="F12" s="38"/>
      <c r="G12" s="38">
        <v>77</v>
      </c>
      <c r="H12" s="38">
        <v>100</v>
      </c>
      <c r="I12" s="38">
        <v>354</v>
      </c>
      <c r="J12" s="38"/>
      <c r="K12" s="38"/>
      <c r="L12" s="38">
        <v>270</v>
      </c>
      <c r="M12" s="38">
        <v>2352</v>
      </c>
      <c r="N12" s="38"/>
      <c r="O12" s="38"/>
      <c r="P12" s="77">
        <f t="shared" si="1"/>
        <v>8586</v>
      </c>
      <c r="Q12" s="38">
        <v>428</v>
      </c>
      <c r="R12" s="38"/>
      <c r="S12" s="38">
        <v>89</v>
      </c>
      <c r="T12" s="38">
        <v>104</v>
      </c>
      <c r="U12" s="38">
        <v>30</v>
      </c>
      <c r="V12" s="38">
        <v>315</v>
      </c>
      <c r="W12" s="38">
        <v>318</v>
      </c>
      <c r="X12" s="38">
        <v>3219</v>
      </c>
      <c r="Y12" s="38">
        <v>3370</v>
      </c>
      <c r="Z12" s="38">
        <v>518</v>
      </c>
      <c r="AA12" s="38"/>
      <c r="AB12" s="38"/>
      <c r="AC12" s="38"/>
      <c r="AD12" s="38">
        <v>195</v>
      </c>
      <c r="AE12" s="38"/>
      <c r="AF12" s="77">
        <f t="shared" si="2"/>
        <v>3111</v>
      </c>
      <c r="AG12" s="38">
        <v>3111</v>
      </c>
      <c r="AH12" s="38"/>
      <c r="AI12" s="38"/>
      <c r="AJ12" s="38"/>
      <c r="AK12" s="78">
        <f t="shared" si="3"/>
        <v>29436</v>
      </c>
      <c r="AL12" s="75">
        <f>Príjmy!S12</f>
        <v>18171</v>
      </c>
      <c r="AM12" s="79">
        <f t="shared" si="4"/>
        <v>-11265</v>
      </c>
    </row>
    <row r="13" spans="1:39" ht="18" customHeight="1" x14ac:dyDescent="0.3">
      <c r="A13" s="3">
        <v>10</v>
      </c>
      <c r="B13" s="22" t="s">
        <v>89</v>
      </c>
      <c r="C13" s="38"/>
      <c r="D13" s="77">
        <f t="shared" si="0"/>
        <v>442</v>
      </c>
      <c r="E13" s="38"/>
      <c r="F13" s="38"/>
      <c r="G13" s="38">
        <v>26</v>
      </c>
      <c r="H13" s="38"/>
      <c r="I13" s="38"/>
      <c r="J13" s="38"/>
      <c r="K13" s="38"/>
      <c r="L13" s="38">
        <v>398</v>
      </c>
      <c r="M13" s="38">
        <v>18</v>
      </c>
      <c r="N13" s="38"/>
      <c r="O13" s="38"/>
      <c r="P13" s="77">
        <f t="shared" si="1"/>
        <v>1918</v>
      </c>
      <c r="Q13" s="38">
        <v>105</v>
      </c>
      <c r="R13" s="38"/>
      <c r="S13" s="38">
        <v>19</v>
      </c>
      <c r="T13" s="38"/>
      <c r="U13" s="38">
        <v>70</v>
      </c>
      <c r="V13" s="38"/>
      <c r="W13" s="38"/>
      <c r="X13" s="38">
        <v>547</v>
      </c>
      <c r="Y13" s="38"/>
      <c r="Z13" s="38">
        <v>231</v>
      </c>
      <c r="AA13" s="38">
        <v>843</v>
      </c>
      <c r="AB13" s="38"/>
      <c r="AC13" s="38"/>
      <c r="AD13" s="38">
        <v>103</v>
      </c>
      <c r="AE13" s="38"/>
      <c r="AF13" s="77">
        <f t="shared" si="2"/>
        <v>2119</v>
      </c>
      <c r="AG13" s="38">
        <v>1116</v>
      </c>
      <c r="AH13" s="38"/>
      <c r="AI13" s="38">
        <v>1003</v>
      </c>
      <c r="AJ13" s="38"/>
      <c r="AK13" s="78">
        <f t="shared" si="3"/>
        <v>4479</v>
      </c>
      <c r="AL13" s="75">
        <f>Príjmy!S13</f>
        <v>3891</v>
      </c>
      <c r="AM13" s="79">
        <f t="shared" si="4"/>
        <v>-588</v>
      </c>
    </row>
    <row r="14" spans="1:39" ht="18" customHeight="1" x14ac:dyDescent="0.3">
      <c r="A14" s="3">
        <v>11</v>
      </c>
      <c r="B14" s="22" t="s">
        <v>90</v>
      </c>
      <c r="C14" s="38"/>
      <c r="D14" s="77">
        <f t="shared" si="0"/>
        <v>1323</v>
      </c>
      <c r="E14" s="38">
        <v>301</v>
      </c>
      <c r="F14" s="38"/>
      <c r="G14" s="38">
        <v>180</v>
      </c>
      <c r="H14" s="38">
        <v>391</v>
      </c>
      <c r="I14" s="38">
        <v>10</v>
      </c>
      <c r="J14" s="38"/>
      <c r="K14" s="38"/>
      <c r="L14" s="38">
        <v>18</v>
      </c>
      <c r="M14" s="38">
        <v>423</v>
      </c>
      <c r="N14" s="38"/>
      <c r="O14" s="38"/>
      <c r="P14" s="77">
        <f t="shared" si="1"/>
        <v>462</v>
      </c>
      <c r="Q14" s="38">
        <v>165</v>
      </c>
      <c r="R14" s="38"/>
      <c r="S14" s="38"/>
      <c r="T14" s="38"/>
      <c r="U14" s="38"/>
      <c r="V14" s="38"/>
      <c r="W14" s="38">
        <v>3</v>
      </c>
      <c r="X14" s="38">
        <v>234</v>
      </c>
      <c r="Y14" s="38"/>
      <c r="Z14" s="38"/>
      <c r="AA14" s="38"/>
      <c r="AB14" s="38"/>
      <c r="AC14" s="38"/>
      <c r="AD14" s="38">
        <v>60</v>
      </c>
      <c r="AE14" s="38"/>
      <c r="AF14" s="77">
        <f t="shared" si="2"/>
        <v>246</v>
      </c>
      <c r="AG14" s="38">
        <v>246</v>
      </c>
      <c r="AH14" s="38"/>
      <c r="AI14" s="38"/>
      <c r="AJ14" s="38"/>
      <c r="AK14" s="78">
        <f t="shared" si="3"/>
        <v>2031</v>
      </c>
      <c r="AL14" s="75">
        <f>Príjmy!S14</f>
        <v>3703</v>
      </c>
      <c r="AM14" s="79">
        <f t="shared" si="4"/>
        <v>1672</v>
      </c>
    </row>
    <row r="15" spans="1:39" ht="18" customHeight="1" x14ac:dyDescent="0.3">
      <c r="A15" s="3">
        <v>12</v>
      </c>
      <c r="B15" s="22" t="s">
        <v>91</v>
      </c>
      <c r="C15" s="38">
        <v>117</v>
      </c>
      <c r="D15" s="77">
        <f t="shared" si="0"/>
        <v>1015</v>
      </c>
      <c r="E15" s="38"/>
      <c r="F15" s="38"/>
      <c r="G15" s="38">
        <v>130</v>
      </c>
      <c r="H15" s="38"/>
      <c r="I15" s="38"/>
      <c r="J15" s="38"/>
      <c r="K15" s="38"/>
      <c r="L15" s="38">
        <v>314</v>
      </c>
      <c r="M15" s="38">
        <v>571</v>
      </c>
      <c r="N15" s="38"/>
      <c r="O15" s="38"/>
      <c r="P15" s="77">
        <f t="shared" si="1"/>
        <v>657</v>
      </c>
      <c r="Q15" s="38"/>
      <c r="R15" s="38"/>
      <c r="S15" s="38"/>
      <c r="T15" s="38"/>
      <c r="U15" s="38"/>
      <c r="V15" s="38"/>
      <c r="W15" s="38"/>
      <c r="X15" s="38">
        <v>347</v>
      </c>
      <c r="Y15" s="38"/>
      <c r="Z15" s="38">
        <v>158</v>
      </c>
      <c r="AA15" s="38">
        <v>13</v>
      </c>
      <c r="AB15" s="38"/>
      <c r="AC15" s="38"/>
      <c r="AD15" s="38">
        <v>139</v>
      </c>
      <c r="AE15" s="38"/>
      <c r="AF15" s="77">
        <f t="shared" si="2"/>
        <v>106</v>
      </c>
      <c r="AG15" s="38">
        <v>106</v>
      </c>
      <c r="AH15" s="38"/>
      <c r="AI15" s="38"/>
      <c r="AJ15" s="38"/>
      <c r="AK15" s="78">
        <f t="shared" si="3"/>
        <v>1895</v>
      </c>
      <c r="AL15" s="75">
        <f>Príjmy!S15</f>
        <v>2999</v>
      </c>
      <c r="AM15" s="79">
        <f t="shared" si="4"/>
        <v>1104</v>
      </c>
    </row>
    <row r="16" spans="1:39" ht="18" customHeight="1" x14ac:dyDescent="0.3">
      <c r="A16" s="3">
        <v>13</v>
      </c>
      <c r="B16" s="22" t="s">
        <v>92</v>
      </c>
      <c r="C16" s="38">
        <v>0</v>
      </c>
      <c r="D16" s="77">
        <f t="shared" si="0"/>
        <v>0</v>
      </c>
      <c r="E16" s="38"/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77">
        <f t="shared" si="1"/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77">
        <f t="shared" si="2"/>
        <v>0</v>
      </c>
      <c r="AG16" s="38">
        <v>0</v>
      </c>
      <c r="AH16" s="38">
        <v>0</v>
      </c>
      <c r="AI16" s="38">
        <v>0</v>
      </c>
      <c r="AJ16" s="38">
        <v>0</v>
      </c>
      <c r="AK16" s="78">
        <f t="shared" si="3"/>
        <v>0</v>
      </c>
      <c r="AL16" s="75">
        <f>Príjmy!S16</f>
        <v>0</v>
      </c>
      <c r="AM16" s="79">
        <f t="shared" si="4"/>
        <v>0</v>
      </c>
    </row>
    <row r="17" spans="1:39" ht="18" customHeight="1" x14ac:dyDescent="0.3">
      <c r="A17" s="3">
        <v>14</v>
      </c>
      <c r="B17" s="22" t="s">
        <v>93</v>
      </c>
      <c r="C17" s="38"/>
      <c r="D17" s="77">
        <f t="shared" si="0"/>
        <v>23239</v>
      </c>
      <c r="E17" s="38">
        <v>21807</v>
      </c>
      <c r="F17" s="38"/>
      <c r="G17" s="38">
        <v>444</v>
      </c>
      <c r="H17" s="38">
        <v>547</v>
      </c>
      <c r="I17" s="38">
        <v>138</v>
      </c>
      <c r="J17" s="38"/>
      <c r="K17" s="38"/>
      <c r="L17" s="38">
        <v>303</v>
      </c>
      <c r="M17" s="38"/>
      <c r="N17" s="38"/>
      <c r="O17" s="38"/>
      <c r="P17" s="77">
        <f t="shared" si="1"/>
        <v>6482</v>
      </c>
      <c r="Q17" s="38">
        <v>414</v>
      </c>
      <c r="R17" s="38"/>
      <c r="S17" s="38">
        <v>326</v>
      </c>
      <c r="T17" s="38">
        <v>25</v>
      </c>
      <c r="U17" s="38">
        <v>575</v>
      </c>
      <c r="V17" s="38">
        <v>1910</v>
      </c>
      <c r="W17" s="38">
        <v>34</v>
      </c>
      <c r="X17" s="38">
        <v>1924</v>
      </c>
      <c r="Y17" s="38">
        <v>869</v>
      </c>
      <c r="Z17" s="38">
        <v>221</v>
      </c>
      <c r="AA17" s="38"/>
      <c r="AB17" s="38"/>
      <c r="AC17" s="38"/>
      <c r="AD17" s="38">
        <v>184</v>
      </c>
      <c r="AE17" s="38"/>
      <c r="AF17" s="77">
        <f t="shared" si="2"/>
        <v>2513</v>
      </c>
      <c r="AG17" s="38">
        <v>2513</v>
      </c>
      <c r="AH17" s="38"/>
      <c r="AI17" s="38"/>
      <c r="AJ17" s="38"/>
      <c r="AK17" s="78">
        <f t="shared" si="3"/>
        <v>32234</v>
      </c>
      <c r="AL17" s="75">
        <f>Príjmy!S17</f>
        <v>37385</v>
      </c>
      <c r="AM17" s="79">
        <f t="shared" si="4"/>
        <v>5151</v>
      </c>
    </row>
    <row r="18" spans="1:39" ht="18" customHeight="1" x14ac:dyDescent="0.3">
      <c r="A18" s="3">
        <v>15</v>
      </c>
      <c r="B18" s="22" t="s">
        <v>94</v>
      </c>
      <c r="C18" s="38"/>
      <c r="D18" s="77">
        <f t="shared" si="0"/>
        <v>9553</v>
      </c>
      <c r="E18" s="38"/>
      <c r="F18" s="38"/>
      <c r="G18" s="38">
        <v>131</v>
      </c>
      <c r="H18" s="38">
        <v>20</v>
      </c>
      <c r="I18" s="38">
        <v>389</v>
      </c>
      <c r="J18" s="38">
        <v>83</v>
      </c>
      <c r="K18" s="38">
        <v>375</v>
      </c>
      <c r="L18" s="38">
        <v>499</v>
      </c>
      <c r="M18" s="38">
        <v>8056</v>
      </c>
      <c r="N18" s="38"/>
      <c r="O18" s="38"/>
      <c r="P18" s="77">
        <f t="shared" si="1"/>
        <v>5892</v>
      </c>
      <c r="Q18" s="38">
        <v>573</v>
      </c>
      <c r="R18" s="38">
        <v>31</v>
      </c>
      <c r="S18" s="38">
        <v>22</v>
      </c>
      <c r="T18" s="38"/>
      <c r="U18" s="38"/>
      <c r="V18" s="38"/>
      <c r="W18" s="38">
        <v>268</v>
      </c>
      <c r="X18" s="38">
        <v>1159</v>
      </c>
      <c r="Y18" s="38">
        <v>2639</v>
      </c>
      <c r="Z18" s="38">
        <v>229</v>
      </c>
      <c r="AA18" s="38">
        <v>892</v>
      </c>
      <c r="AB18" s="38"/>
      <c r="AC18" s="38"/>
      <c r="AD18" s="38">
        <v>79</v>
      </c>
      <c r="AE18" s="38"/>
      <c r="AF18" s="77">
        <f t="shared" si="2"/>
        <v>6796</v>
      </c>
      <c r="AG18" s="38">
        <v>870</v>
      </c>
      <c r="AH18" s="38"/>
      <c r="AI18" s="38">
        <v>5926</v>
      </c>
      <c r="AJ18" s="38"/>
      <c r="AK18" s="78">
        <f t="shared" si="3"/>
        <v>22241</v>
      </c>
      <c r="AL18" s="75">
        <f>Príjmy!S18</f>
        <v>26336</v>
      </c>
      <c r="AM18" s="79">
        <f t="shared" si="4"/>
        <v>4095</v>
      </c>
    </row>
    <row r="19" spans="1:39" ht="18" customHeight="1" x14ac:dyDescent="0.3">
      <c r="A19" s="3">
        <v>16</v>
      </c>
      <c r="B19" s="22" t="s">
        <v>98</v>
      </c>
      <c r="C19" s="38"/>
      <c r="D19" s="77">
        <f t="shared" si="0"/>
        <v>945</v>
      </c>
      <c r="E19" s="38"/>
      <c r="F19" s="38"/>
      <c r="G19" s="38">
        <v>280</v>
      </c>
      <c r="H19" s="38"/>
      <c r="I19" s="38"/>
      <c r="J19" s="38"/>
      <c r="K19" s="38"/>
      <c r="L19" s="38">
        <v>207</v>
      </c>
      <c r="M19" s="38">
        <v>458</v>
      </c>
      <c r="N19" s="38"/>
      <c r="O19" s="38"/>
      <c r="P19" s="77">
        <f t="shared" si="1"/>
        <v>773</v>
      </c>
      <c r="Q19" s="38">
        <v>24</v>
      </c>
      <c r="R19" s="38"/>
      <c r="S19" s="38">
        <v>7</v>
      </c>
      <c r="T19" s="38"/>
      <c r="U19" s="38"/>
      <c r="V19" s="38">
        <v>7</v>
      </c>
      <c r="W19" s="38"/>
      <c r="X19" s="38">
        <v>282</v>
      </c>
      <c r="Y19" s="38"/>
      <c r="Z19" s="38">
        <v>348</v>
      </c>
      <c r="AA19" s="38">
        <v>43</v>
      </c>
      <c r="AB19" s="38"/>
      <c r="AC19" s="38"/>
      <c r="AD19" s="38">
        <v>62</v>
      </c>
      <c r="AE19" s="38"/>
      <c r="AF19" s="77">
        <f t="shared" si="2"/>
        <v>106</v>
      </c>
      <c r="AG19" s="38">
        <v>93</v>
      </c>
      <c r="AH19" s="38">
        <v>13</v>
      </c>
      <c r="AI19" s="38"/>
      <c r="AJ19" s="38"/>
      <c r="AK19" s="78">
        <f t="shared" si="3"/>
        <v>1824</v>
      </c>
      <c r="AL19" s="75">
        <f>Príjmy!S19</f>
        <v>4304</v>
      </c>
      <c r="AM19" s="79">
        <f t="shared" si="4"/>
        <v>2480</v>
      </c>
    </row>
    <row r="20" spans="1:39" ht="18" customHeight="1" x14ac:dyDescent="0.3">
      <c r="A20" s="3">
        <v>17</v>
      </c>
      <c r="B20" s="22" t="s">
        <v>95</v>
      </c>
      <c r="C20" s="38"/>
      <c r="D20" s="77">
        <f t="shared" si="0"/>
        <v>68289</v>
      </c>
      <c r="E20" s="38">
        <v>56745</v>
      </c>
      <c r="F20" s="38"/>
      <c r="G20" s="38">
        <v>161</v>
      </c>
      <c r="H20" s="38"/>
      <c r="I20" s="38">
        <v>321</v>
      </c>
      <c r="J20" s="38"/>
      <c r="K20" s="38"/>
      <c r="L20" s="38">
        <v>570</v>
      </c>
      <c r="M20" s="38">
        <v>10492</v>
      </c>
      <c r="N20" s="38"/>
      <c r="O20" s="38"/>
      <c r="P20" s="77">
        <f t="shared" si="1"/>
        <v>7083</v>
      </c>
      <c r="Q20" s="38"/>
      <c r="R20" s="38"/>
      <c r="S20" s="38">
        <v>140</v>
      </c>
      <c r="T20" s="38">
        <v>17</v>
      </c>
      <c r="U20" s="38">
        <v>80</v>
      </c>
      <c r="V20" s="38">
        <v>2074</v>
      </c>
      <c r="W20" s="38">
        <v>28</v>
      </c>
      <c r="X20" s="38">
        <v>2039</v>
      </c>
      <c r="Y20" s="38">
        <v>1882</v>
      </c>
      <c r="Z20" s="38">
        <v>486</v>
      </c>
      <c r="AA20" s="38">
        <v>48</v>
      </c>
      <c r="AB20" s="38"/>
      <c r="AC20" s="38"/>
      <c r="AD20" s="38">
        <v>289</v>
      </c>
      <c r="AE20" s="38"/>
      <c r="AF20" s="77">
        <f t="shared" si="2"/>
        <v>4302</v>
      </c>
      <c r="AG20" s="38">
        <v>2800</v>
      </c>
      <c r="AH20" s="38"/>
      <c r="AI20" s="38">
        <v>1502</v>
      </c>
      <c r="AJ20" s="38"/>
      <c r="AK20" s="78">
        <f t="shared" si="3"/>
        <v>79674</v>
      </c>
      <c r="AL20" s="75">
        <f>Príjmy!S20</f>
        <v>72062</v>
      </c>
      <c r="AM20" s="79">
        <f t="shared" si="4"/>
        <v>-7612</v>
      </c>
    </row>
    <row r="21" spans="1:39" ht="18" customHeight="1" x14ac:dyDescent="0.3">
      <c r="A21" s="3">
        <v>18</v>
      </c>
      <c r="B21" s="22" t="s">
        <v>96</v>
      </c>
      <c r="C21" s="38"/>
      <c r="D21" s="77">
        <f t="shared" si="0"/>
        <v>5792</v>
      </c>
      <c r="E21" s="38"/>
      <c r="F21" s="38"/>
      <c r="G21" s="38">
        <v>1036</v>
      </c>
      <c r="H21" s="38">
        <v>2128</v>
      </c>
      <c r="I21" s="38">
        <v>295</v>
      </c>
      <c r="J21" s="38">
        <v>68</v>
      </c>
      <c r="K21" s="38"/>
      <c r="L21" s="38">
        <v>795</v>
      </c>
      <c r="M21" s="38">
        <v>1470</v>
      </c>
      <c r="N21" s="38"/>
      <c r="O21" s="38"/>
      <c r="P21" s="77">
        <f t="shared" si="1"/>
        <v>8422</v>
      </c>
      <c r="Q21" s="38">
        <v>142</v>
      </c>
      <c r="R21" s="38"/>
      <c r="S21" s="38">
        <v>90</v>
      </c>
      <c r="T21" s="38"/>
      <c r="U21" s="38">
        <v>80</v>
      </c>
      <c r="V21" s="38">
        <v>1008</v>
      </c>
      <c r="W21" s="38">
        <v>66</v>
      </c>
      <c r="X21" s="38">
        <v>1208</v>
      </c>
      <c r="Y21" s="38">
        <v>3850</v>
      </c>
      <c r="Z21" s="38">
        <v>1336</v>
      </c>
      <c r="AA21" s="38">
        <v>537</v>
      </c>
      <c r="AB21" s="38">
        <v>44</v>
      </c>
      <c r="AC21" s="38"/>
      <c r="AD21" s="38">
        <v>61</v>
      </c>
      <c r="AE21" s="38"/>
      <c r="AF21" s="77">
        <f t="shared" si="2"/>
        <v>6241</v>
      </c>
      <c r="AG21" s="38">
        <v>6241</v>
      </c>
      <c r="AH21" s="38"/>
      <c r="AI21" s="38"/>
      <c r="AJ21" s="38"/>
      <c r="AK21" s="78">
        <f t="shared" si="3"/>
        <v>20455</v>
      </c>
      <c r="AL21" s="75">
        <f>Príjmy!S21</f>
        <v>22718</v>
      </c>
      <c r="AM21" s="79">
        <f t="shared" si="4"/>
        <v>2263</v>
      </c>
    </row>
    <row r="22" spans="1:39" ht="18" customHeight="1" thickBot="1" x14ac:dyDescent="0.35">
      <c r="A22" s="3">
        <v>19</v>
      </c>
      <c r="B22" s="26" t="s">
        <v>97</v>
      </c>
      <c r="C22" s="38">
        <v>8</v>
      </c>
      <c r="D22" s="77">
        <f t="shared" si="0"/>
        <v>9668</v>
      </c>
      <c r="E22" s="38">
        <v>1591</v>
      </c>
      <c r="F22" s="38"/>
      <c r="G22" s="38"/>
      <c r="H22" s="38"/>
      <c r="I22" s="38">
        <v>179</v>
      </c>
      <c r="J22" s="38"/>
      <c r="K22" s="38">
        <v>120</v>
      </c>
      <c r="L22" s="38">
        <v>512</v>
      </c>
      <c r="M22" s="38">
        <v>7266</v>
      </c>
      <c r="N22" s="38"/>
      <c r="O22" s="38"/>
      <c r="P22" s="77">
        <f t="shared" si="1"/>
        <v>10916</v>
      </c>
      <c r="Q22" s="38">
        <v>1129</v>
      </c>
      <c r="R22" s="38"/>
      <c r="S22" s="38">
        <v>175</v>
      </c>
      <c r="T22" s="38">
        <v>38</v>
      </c>
      <c r="U22" s="38">
        <v>581</v>
      </c>
      <c r="V22" s="38">
        <v>2841</v>
      </c>
      <c r="W22" s="38">
        <v>307</v>
      </c>
      <c r="X22" s="38">
        <v>2903</v>
      </c>
      <c r="Y22" s="38">
        <v>2577</v>
      </c>
      <c r="Z22" s="38"/>
      <c r="AA22" s="38">
        <v>123</v>
      </c>
      <c r="AB22" s="38"/>
      <c r="AC22" s="38"/>
      <c r="AD22" s="38">
        <v>242</v>
      </c>
      <c r="AE22" s="38"/>
      <c r="AF22" s="77">
        <f t="shared" si="2"/>
        <v>11228</v>
      </c>
      <c r="AG22" s="38">
        <v>6160</v>
      </c>
      <c r="AH22" s="38">
        <v>352</v>
      </c>
      <c r="AI22" s="38">
        <v>4716</v>
      </c>
      <c r="AJ22" s="38"/>
      <c r="AK22" s="78">
        <f t="shared" si="3"/>
        <v>31820</v>
      </c>
      <c r="AL22" s="75">
        <f>Príjmy!S22</f>
        <v>36396</v>
      </c>
      <c r="AM22" s="79">
        <f t="shared" si="4"/>
        <v>4576</v>
      </c>
    </row>
    <row r="23" spans="1:39" s="44" customFormat="1" ht="20.100000000000001" customHeight="1" thickBot="1" x14ac:dyDescent="0.25">
      <c r="A23" s="80"/>
      <c r="B23" s="81" t="s">
        <v>5</v>
      </c>
      <c r="C23" s="82">
        <f>SUM(C4:C22)</f>
        <v>125</v>
      </c>
      <c r="D23" s="82">
        <f t="shared" ref="D23:AM23" si="5">SUM(D4:D22)</f>
        <v>205083</v>
      </c>
      <c r="E23" s="82">
        <f t="shared" si="5"/>
        <v>140130</v>
      </c>
      <c r="F23" s="82">
        <f t="shared" si="5"/>
        <v>3742</v>
      </c>
      <c r="G23" s="82">
        <f t="shared" si="5"/>
        <v>4556</v>
      </c>
      <c r="H23" s="82">
        <f t="shared" si="5"/>
        <v>7824</v>
      </c>
      <c r="I23" s="82">
        <f t="shared" si="5"/>
        <v>2945</v>
      </c>
      <c r="J23" s="82">
        <f t="shared" si="5"/>
        <v>777</v>
      </c>
      <c r="K23" s="82">
        <f t="shared" si="5"/>
        <v>1811</v>
      </c>
      <c r="L23" s="82">
        <f t="shared" si="5"/>
        <v>7053</v>
      </c>
      <c r="M23" s="82">
        <f t="shared" si="5"/>
        <v>36245</v>
      </c>
      <c r="N23" s="82">
        <f t="shared" si="5"/>
        <v>0</v>
      </c>
      <c r="O23" s="82">
        <f t="shared" si="5"/>
        <v>0</v>
      </c>
      <c r="P23" s="82">
        <f t="shared" si="5"/>
        <v>102834</v>
      </c>
      <c r="Q23" s="82">
        <f t="shared" si="5"/>
        <v>4280</v>
      </c>
      <c r="R23" s="82">
        <f t="shared" si="5"/>
        <v>230</v>
      </c>
      <c r="S23" s="82">
        <f t="shared" si="5"/>
        <v>2781</v>
      </c>
      <c r="T23" s="82">
        <f t="shared" si="5"/>
        <v>378</v>
      </c>
      <c r="U23" s="82">
        <f t="shared" si="5"/>
        <v>3152</v>
      </c>
      <c r="V23" s="82">
        <f t="shared" si="5"/>
        <v>11732</v>
      </c>
      <c r="W23" s="82">
        <f t="shared" si="5"/>
        <v>2068</v>
      </c>
      <c r="X23" s="82">
        <f t="shared" si="5"/>
        <v>32700</v>
      </c>
      <c r="Y23" s="82">
        <f t="shared" si="5"/>
        <v>25594</v>
      </c>
      <c r="Z23" s="82">
        <f t="shared" si="5"/>
        <v>12144</v>
      </c>
      <c r="AA23" s="82">
        <f t="shared" si="5"/>
        <v>4967</v>
      </c>
      <c r="AB23" s="82">
        <f t="shared" si="5"/>
        <v>490</v>
      </c>
      <c r="AC23" s="82">
        <f t="shared" si="5"/>
        <v>65</v>
      </c>
      <c r="AD23" s="82">
        <f t="shared" si="5"/>
        <v>2253</v>
      </c>
      <c r="AE23" s="82">
        <f t="shared" si="5"/>
        <v>0</v>
      </c>
      <c r="AF23" s="82">
        <f t="shared" si="5"/>
        <v>73517</v>
      </c>
      <c r="AG23" s="82">
        <f t="shared" si="5"/>
        <v>53643</v>
      </c>
      <c r="AH23" s="82">
        <f t="shared" si="5"/>
        <v>3697</v>
      </c>
      <c r="AI23" s="82">
        <f t="shared" si="5"/>
        <v>16177</v>
      </c>
      <c r="AJ23" s="82">
        <f t="shared" si="5"/>
        <v>0</v>
      </c>
      <c r="AK23" s="82">
        <f t="shared" si="5"/>
        <v>381559</v>
      </c>
      <c r="AL23" s="82">
        <f t="shared" si="5"/>
        <v>401151</v>
      </c>
      <c r="AM23" s="82">
        <f t="shared" si="5"/>
        <v>19592</v>
      </c>
    </row>
    <row r="24" spans="1:39" s="44" customFormat="1" ht="14.1" customHeight="1" thickBot="1" x14ac:dyDescent="0.25">
      <c r="C24" s="46"/>
      <c r="D24" s="83">
        <f>SUM(E23:M23)</f>
        <v>205083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83">
        <f>SUM(Q23:AD23)</f>
        <v>102834</v>
      </c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83">
        <f>SUM(AG23:AJ23)</f>
        <v>73517</v>
      </c>
      <c r="AG24" s="46"/>
      <c r="AH24" s="46"/>
      <c r="AI24" s="46"/>
      <c r="AJ24" s="46"/>
      <c r="AK24" s="83">
        <f>C23+D23+N23+O23+P23+AE23+AF23</f>
        <v>381559</v>
      </c>
      <c r="AL24" s="46"/>
      <c r="AM24" s="46">
        <f>AL23-AK23</f>
        <v>19592</v>
      </c>
    </row>
    <row r="25" spans="1:39" s="5" customFormat="1" ht="17.399999999999999" customHeight="1" thickBot="1" x14ac:dyDescent="0.35">
      <c r="A25" s="10"/>
      <c r="B25" s="11" t="s">
        <v>78</v>
      </c>
      <c r="C25" s="84"/>
      <c r="D25" s="85">
        <f t="shared" ref="D25" si="6">SUM(E25:M25)</f>
        <v>3634</v>
      </c>
      <c r="E25" s="84"/>
      <c r="F25" s="84"/>
      <c r="G25" s="84">
        <v>1413</v>
      </c>
      <c r="H25" s="84">
        <v>627</v>
      </c>
      <c r="I25" s="84">
        <v>140</v>
      </c>
      <c r="J25" s="84"/>
      <c r="K25" s="84"/>
      <c r="L25" s="84"/>
      <c r="M25" s="84">
        <v>1454</v>
      </c>
      <c r="N25" s="84"/>
      <c r="O25" s="84"/>
      <c r="P25" s="85">
        <f>SUM(Q25:AD25)</f>
        <v>1421</v>
      </c>
      <c r="Q25" s="84"/>
      <c r="R25" s="84">
        <v>90</v>
      </c>
      <c r="S25" s="84">
        <v>384</v>
      </c>
      <c r="T25" s="84">
        <v>36</v>
      </c>
      <c r="U25" s="84"/>
      <c r="V25" s="84">
        <v>74</v>
      </c>
      <c r="W25" s="84"/>
      <c r="X25" s="84"/>
      <c r="Y25" s="84"/>
      <c r="Z25" s="84"/>
      <c r="AA25" s="84"/>
      <c r="AB25" s="84">
        <v>706</v>
      </c>
      <c r="AC25" s="84"/>
      <c r="AD25" s="84">
        <v>131</v>
      </c>
      <c r="AE25" s="84"/>
      <c r="AF25" s="85">
        <f>SUM(AG25:AJ25)</f>
        <v>150</v>
      </c>
      <c r="AG25" s="84"/>
      <c r="AH25" s="84"/>
      <c r="AI25" s="84">
        <v>150</v>
      </c>
      <c r="AJ25" s="84"/>
      <c r="AK25" s="85">
        <f t="shared" ref="AK25" si="7">C25+D25+N25+O25+P25+AE25+AF25</f>
        <v>5205</v>
      </c>
      <c r="AL25" s="85">
        <f>Príjmy!S25</f>
        <v>2972</v>
      </c>
      <c r="AM25" s="86">
        <f t="shared" ref="AM25" si="8">AL25-AK25</f>
        <v>-2233</v>
      </c>
    </row>
    <row r="26" spans="1:39" x14ac:dyDescent="0.3">
      <c r="AM26" s="21"/>
    </row>
    <row r="27" spans="1:39" x14ac:dyDescent="0.3">
      <c r="A27" s="12"/>
      <c r="B27" s="13"/>
      <c r="C27" s="20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7"/>
      <c r="AL27" s="17"/>
      <c r="AM27" s="14"/>
    </row>
    <row r="28" spans="1:39" x14ac:dyDescent="0.3">
      <c r="A28" s="12"/>
      <c r="B28" s="13"/>
      <c r="C28" s="20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7"/>
      <c r="AL28" s="17"/>
      <c r="AM28" s="14"/>
    </row>
    <row r="29" spans="1:39" x14ac:dyDescent="0.3">
      <c r="A29" s="12"/>
      <c r="B29" s="13"/>
      <c r="C29" s="20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7"/>
      <c r="AL29" s="17"/>
      <c r="AM29" s="14"/>
    </row>
    <row r="30" spans="1:39" x14ac:dyDescent="0.3">
      <c r="A30" s="12"/>
      <c r="B30" s="13"/>
      <c r="C30" s="20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7"/>
      <c r="AL30" s="17"/>
      <c r="AM30" s="14"/>
    </row>
    <row r="32" spans="1:39" x14ac:dyDescent="0.3">
      <c r="A32" s="12"/>
      <c r="B32" s="13"/>
      <c r="C32" s="20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7"/>
      <c r="AL32" s="17"/>
      <c r="AM32" s="14"/>
    </row>
    <row r="33" spans="1:39" x14ac:dyDescent="0.3">
      <c r="A33" s="12"/>
      <c r="B33" s="13"/>
      <c r="C33" s="20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7"/>
      <c r="AL33" s="17"/>
      <c r="AM33" s="14"/>
    </row>
    <row r="34" spans="1:39" x14ac:dyDescent="0.3">
      <c r="A34" s="12"/>
      <c r="B34" s="13"/>
      <c r="C34" s="20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7"/>
      <c r="AL34" s="17"/>
      <c r="AM34" s="14"/>
    </row>
    <row r="35" spans="1:39" x14ac:dyDescent="0.3">
      <c r="A35" s="12"/>
      <c r="B35" s="13"/>
      <c r="C35" s="20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7"/>
      <c r="AL35" s="17"/>
      <c r="AM35" s="14"/>
    </row>
    <row r="36" spans="1:39" ht="20.100000000000001" customHeight="1" x14ac:dyDescent="0.3"/>
    <row r="37" spans="1:39" ht="9.6" customHeight="1" x14ac:dyDescent="0.3"/>
    <row r="38" spans="1:39" s="5" customFormat="1" ht="17.399999999999999" customHeight="1" x14ac:dyDescent="0.3"/>
  </sheetData>
  <sheetProtection algorithmName="SHA-512" hashValue="PJWK0hnnh3SGAhVPVIYIRbQLtqUwi1Kikg8ubXDugGG/KN62XMtClRoCC0v5TvKu8nry1kmxsVmKxfHwSEamiA==" saltValue="QuyZGeJHvxiBg3cdbXGyVg==" spinCount="100000" sheet="1" objects="1" scenarios="1" selectLockedCells="1"/>
  <mergeCells count="28">
    <mergeCell ref="AL2:AL3"/>
    <mergeCell ref="AM2:AM3"/>
    <mergeCell ref="O2:O3"/>
    <mergeCell ref="P2:P3"/>
    <mergeCell ref="AC2:AC3"/>
    <mergeCell ref="AD2:AD3"/>
    <mergeCell ref="AE2:AE3"/>
    <mergeCell ref="AF2:AF3"/>
    <mergeCell ref="AG2:AJ2"/>
    <mergeCell ref="AK2:AK3"/>
    <mergeCell ref="W2:W3"/>
    <mergeCell ref="X2:X3"/>
    <mergeCell ref="Y2:Y3"/>
    <mergeCell ref="Z2:Z3"/>
    <mergeCell ref="AA2:AA3"/>
    <mergeCell ref="AB2:AB3"/>
    <mergeCell ref="V2:V3"/>
    <mergeCell ref="A2:A3"/>
    <mergeCell ref="B2:B3"/>
    <mergeCell ref="C2:C3"/>
    <mergeCell ref="D2:D3"/>
    <mergeCell ref="E2:M2"/>
    <mergeCell ref="N2:N3"/>
    <mergeCell ref="Q2:Q3"/>
    <mergeCell ref="R2:R3"/>
    <mergeCell ref="S2:S3"/>
    <mergeCell ref="T2:T3"/>
    <mergeCell ref="U2:U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5" fitToWidth="2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Majetok</vt:lpstr>
      <vt:lpstr>Príjmy</vt:lpstr>
      <vt:lpstr>Výdavky</vt:lpstr>
      <vt:lpstr>Výdavky!Názvy_tlače</vt:lpstr>
      <vt:lpstr>Výdavky!Print_Titles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Pavlíková</cp:lastModifiedBy>
  <cp:lastPrinted>2026-03-05T19:50:48Z</cp:lastPrinted>
  <dcterms:created xsi:type="dcterms:W3CDTF">2020-11-18T13:29:00Z</dcterms:created>
  <dcterms:modified xsi:type="dcterms:W3CDTF">2026-05-12T14:20:50Z</dcterms:modified>
</cp:coreProperties>
</file>