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Hospodarenie\2025\"/>
    </mc:Choice>
  </mc:AlternateContent>
  <xr:revisionPtr revIDLastSave="0" documentId="8_{38887CF2-115E-4DCF-BA98-D0191A7F53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jetok" sheetId="1" r:id="rId1"/>
    <sheet name="Výdavky" sheetId="3" r:id="rId2"/>
    <sheet name="Príjmy" sheetId="2" r:id="rId3"/>
  </sheets>
  <definedNames>
    <definedName name="_xlnm.Print_Titles" localSheetId="1">Výdavky!$A:$B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5" i="3" l="1"/>
  <c r="AF33" i="3"/>
  <c r="P33" i="3"/>
  <c r="D33" i="3"/>
  <c r="AF32" i="3"/>
  <c r="P32" i="3"/>
  <c r="D32" i="3"/>
  <c r="AK32" i="3" s="1"/>
  <c r="AF31" i="3"/>
  <c r="P31" i="3"/>
  <c r="D31" i="3"/>
  <c r="AF30" i="3"/>
  <c r="P30" i="3"/>
  <c r="D30" i="3"/>
  <c r="AF29" i="3"/>
  <c r="P29" i="3"/>
  <c r="D29" i="3"/>
  <c r="AF28" i="3"/>
  <c r="P28" i="3"/>
  <c r="D28" i="3"/>
  <c r="AF27" i="3"/>
  <c r="P27" i="3"/>
  <c r="D27" i="3"/>
  <c r="O33" i="2"/>
  <c r="D33" i="2"/>
  <c r="O32" i="2"/>
  <c r="D32" i="2"/>
  <c r="S32" i="2" s="1"/>
  <c r="AL32" i="3" s="1"/>
  <c r="O31" i="2"/>
  <c r="D31" i="2"/>
  <c r="O30" i="2"/>
  <c r="D30" i="2"/>
  <c r="O29" i="2"/>
  <c r="D29" i="2"/>
  <c r="O28" i="2"/>
  <c r="D28" i="2"/>
  <c r="S28" i="2" s="1"/>
  <c r="AL28" i="3" s="1"/>
  <c r="O27" i="2"/>
  <c r="D27" i="2"/>
  <c r="S33" i="1"/>
  <c r="O33" i="1"/>
  <c r="T33" i="1" s="1"/>
  <c r="S32" i="1"/>
  <c r="O32" i="1"/>
  <c r="S31" i="1"/>
  <c r="O31" i="1"/>
  <c r="S30" i="1"/>
  <c r="O30" i="1"/>
  <c r="S29" i="1"/>
  <c r="O29" i="1"/>
  <c r="S28" i="1"/>
  <c r="O28" i="1"/>
  <c r="T28" i="1" s="1"/>
  <c r="S27" i="1"/>
  <c r="O27" i="1"/>
  <c r="T27" i="1" s="1"/>
  <c r="S26" i="1"/>
  <c r="O26" i="1"/>
  <c r="T29" i="1" l="1"/>
  <c r="T31" i="1"/>
  <c r="T26" i="1"/>
  <c r="T32" i="1"/>
  <c r="AK29" i="3"/>
  <c r="AK33" i="3"/>
  <c r="S30" i="2"/>
  <c r="AL30" i="3" s="1"/>
  <c r="S27" i="2"/>
  <c r="AL27" i="3" s="1"/>
  <c r="S33" i="2"/>
  <c r="AL33" i="3" s="1"/>
  <c r="AM33" i="3" s="1"/>
  <c r="S29" i="2"/>
  <c r="AL29" i="3" s="1"/>
  <c r="S31" i="2"/>
  <c r="AL31" i="3" s="1"/>
  <c r="AM29" i="3"/>
  <c r="AK27" i="3"/>
  <c r="AM27" i="3" s="1"/>
  <c r="AM32" i="3"/>
  <c r="AK30" i="3"/>
  <c r="AK28" i="3"/>
  <c r="AK31" i="3"/>
  <c r="AM28" i="3"/>
  <c r="T30" i="1"/>
  <c r="AF24" i="3"/>
  <c r="P24" i="3"/>
  <c r="D24" i="3"/>
  <c r="AK24" i="3" s="1"/>
  <c r="AF23" i="3"/>
  <c r="P23" i="3"/>
  <c r="D23" i="3"/>
  <c r="AF22" i="3"/>
  <c r="P22" i="3"/>
  <c r="D22" i="3"/>
  <c r="AF21" i="3"/>
  <c r="P21" i="3"/>
  <c r="D21" i="3"/>
  <c r="O25" i="2"/>
  <c r="D25" i="2"/>
  <c r="O24" i="2"/>
  <c r="D24" i="2"/>
  <c r="S24" i="2" s="1"/>
  <c r="AL24" i="3" s="1"/>
  <c r="O23" i="2"/>
  <c r="D23" i="2"/>
  <c r="S23" i="2" s="1"/>
  <c r="AL23" i="3" s="1"/>
  <c r="O22" i="2"/>
  <c r="D22" i="2"/>
  <c r="S22" i="2" s="1"/>
  <c r="AL22" i="3" s="1"/>
  <c r="S25" i="1"/>
  <c r="O25" i="1"/>
  <c r="T25" i="1" s="1"/>
  <c r="S24" i="1"/>
  <c r="O24" i="1"/>
  <c r="S23" i="1"/>
  <c r="O23" i="1"/>
  <c r="AF26" i="3"/>
  <c r="AF25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P26" i="3"/>
  <c r="P25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AF36" i="3"/>
  <c r="P36" i="3"/>
  <c r="D36" i="3"/>
  <c r="AJ34" i="3"/>
  <c r="AI34" i="3"/>
  <c r="AH34" i="3"/>
  <c r="AG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O34" i="3"/>
  <c r="N34" i="3"/>
  <c r="M34" i="3"/>
  <c r="L34" i="3"/>
  <c r="K34" i="3"/>
  <c r="J34" i="3"/>
  <c r="I34" i="3"/>
  <c r="H34" i="3"/>
  <c r="G34" i="3"/>
  <c r="F34" i="3"/>
  <c r="E34" i="3"/>
  <c r="C34" i="3"/>
  <c r="D26" i="3"/>
  <c r="D25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X1" i="3"/>
  <c r="D36" i="2"/>
  <c r="O36" i="2"/>
  <c r="O26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D26" i="2"/>
  <c r="S26" i="2" s="1"/>
  <c r="AL26" i="3" s="1"/>
  <c r="D21" i="2"/>
  <c r="S21" i="2" s="1"/>
  <c r="D20" i="2"/>
  <c r="D19" i="2"/>
  <c r="D18" i="2"/>
  <c r="D17" i="2"/>
  <c r="D16" i="2"/>
  <c r="D15" i="2"/>
  <c r="D14" i="2"/>
  <c r="D13" i="2"/>
  <c r="D12" i="2"/>
  <c r="D11" i="2"/>
  <c r="D10" i="2"/>
  <c r="S10" i="2" s="1"/>
  <c r="AL10" i="3" s="1"/>
  <c r="D9" i="2"/>
  <c r="S9" i="2" s="1"/>
  <c r="AL9" i="3" s="1"/>
  <c r="D8" i="2"/>
  <c r="D7" i="2"/>
  <c r="D6" i="2"/>
  <c r="D5" i="2"/>
  <c r="D4" i="2"/>
  <c r="R34" i="2"/>
  <c r="Q34" i="2"/>
  <c r="P34" i="2"/>
  <c r="N34" i="2"/>
  <c r="M34" i="2"/>
  <c r="L34" i="2"/>
  <c r="K34" i="2"/>
  <c r="J34" i="2"/>
  <c r="I34" i="2"/>
  <c r="H34" i="2"/>
  <c r="G34" i="2"/>
  <c r="F34" i="2"/>
  <c r="E34" i="2"/>
  <c r="O36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S36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T21" i="1" l="1"/>
  <c r="T10" i="1"/>
  <c r="AM30" i="3"/>
  <c r="S11" i="2"/>
  <c r="AL11" i="3" s="1"/>
  <c r="S13" i="2"/>
  <c r="AL13" i="3" s="1"/>
  <c r="S12" i="2"/>
  <c r="AL12" i="3" s="1"/>
  <c r="AM31" i="3"/>
  <c r="S14" i="2"/>
  <c r="AL14" i="3" s="1"/>
  <c r="S15" i="2"/>
  <c r="AL15" i="3" s="1"/>
  <c r="S4" i="2"/>
  <c r="AL4" i="3" s="1"/>
  <c r="S16" i="2"/>
  <c r="AL16" i="3" s="1"/>
  <c r="S5" i="2"/>
  <c r="AL5" i="3" s="1"/>
  <c r="S17" i="2"/>
  <c r="AL17" i="3" s="1"/>
  <c r="S6" i="2"/>
  <c r="AL6" i="3" s="1"/>
  <c r="S18" i="2"/>
  <c r="AL18" i="3" s="1"/>
  <c r="S25" i="2"/>
  <c r="S19" i="2"/>
  <c r="AL19" i="3" s="1"/>
  <c r="S8" i="2"/>
  <c r="AL8" i="3" s="1"/>
  <c r="S20" i="2"/>
  <c r="AL20" i="3" s="1"/>
  <c r="AK21" i="3"/>
  <c r="T14" i="1"/>
  <c r="T23" i="1"/>
  <c r="T17" i="1"/>
  <c r="T6" i="1"/>
  <c r="AK23" i="3"/>
  <c r="AM23" i="3" s="1"/>
  <c r="AK22" i="3"/>
  <c r="AM22" i="3" s="1"/>
  <c r="AM24" i="3"/>
  <c r="AL21" i="3"/>
  <c r="AM21" i="3" s="1"/>
  <c r="T16" i="1"/>
  <c r="T24" i="1"/>
  <c r="P34" i="3"/>
  <c r="O35" i="2"/>
  <c r="AF35" i="3"/>
  <c r="AK36" i="3"/>
  <c r="AF34" i="3"/>
  <c r="D35" i="2"/>
  <c r="T5" i="1"/>
  <c r="T9" i="1"/>
  <c r="T13" i="1"/>
  <c r="T20" i="1"/>
  <c r="T8" i="1"/>
  <c r="T12" i="1"/>
  <c r="T19" i="1"/>
  <c r="D34" i="3"/>
  <c r="D35" i="3"/>
  <c r="AK26" i="3"/>
  <c r="AM26" i="3" s="1"/>
  <c r="AK4" i="3"/>
  <c r="AK8" i="3"/>
  <c r="AK12" i="3"/>
  <c r="AK19" i="3"/>
  <c r="AK5" i="3"/>
  <c r="AK13" i="3"/>
  <c r="AM13" i="3" s="1"/>
  <c r="AK16" i="3"/>
  <c r="AK20" i="3"/>
  <c r="AK9" i="3"/>
  <c r="AM9" i="3" s="1"/>
  <c r="AK6" i="3"/>
  <c r="AK14" i="3"/>
  <c r="AK17" i="3"/>
  <c r="AK25" i="3"/>
  <c r="AM25" i="3" s="1"/>
  <c r="AK11" i="3"/>
  <c r="P35" i="3"/>
  <c r="AK7" i="3"/>
  <c r="AK15" i="3"/>
  <c r="AK18" i="3"/>
  <c r="AK10" i="3"/>
  <c r="AM10" i="3" s="1"/>
  <c r="O34" i="2"/>
  <c r="D34" i="2"/>
  <c r="S7" i="2"/>
  <c r="AL7" i="3" s="1"/>
  <c r="S36" i="2"/>
  <c r="AL36" i="3" s="1"/>
  <c r="T7" i="1"/>
  <c r="T11" i="1"/>
  <c r="T15" i="1"/>
  <c r="T18" i="1"/>
  <c r="T22" i="1"/>
  <c r="T36" i="1"/>
  <c r="AM12" i="3" l="1"/>
  <c r="AM11" i="3"/>
  <c r="AM14" i="3"/>
  <c r="AM4" i="3"/>
  <c r="AM8" i="3"/>
  <c r="AM17" i="3"/>
  <c r="AM20" i="3"/>
  <c r="AM6" i="3"/>
  <c r="AM16" i="3"/>
  <c r="AM18" i="3"/>
  <c r="AM15" i="3"/>
  <c r="AM5" i="3"/>
  <c r="AM19" i="3"/>
  <c r="AM36" i="3"/>
  <c r="AL34" i="3"/>
  <c r="AK35" i="3"/>
  <c r="AM7" i="3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T35" i="1" l="1"/>
  <c r="S35" i="1"/>
  <c r="C34" i="2"/>
  <c r="S35" i="2" s="1"/>
  <c r="C34" i="1"/>
  <c r="O35" i="1" s="1"/>
  <c r="AM34" i="3" l="1"/>
  <c r="AK34" i="3"/>
  <c r="AM35" i="3" s="1"/>
  <c r="S34" i="2"/>
  <c r="T4" i="1" l="1"/>
  <c r="T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Renata1</author>
  </authors>
  <commentList>
    <comment ref="O35" authorId="0" shapeId="0" xr:uid="{3F602A84-7EF6-4122-ACE6-24B0EBC63F88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rovnaké,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S35" authorId="0" shapeId="0" xr:uid="{904CC15C-CA5C-4F2E-8AC5-4C619050F466}">
      <text>
        <r>
          <rPr>
            <b/>
            <sz val="9"/>
            <color indexed="81"/>
            <rFont val="Segoe UI"/>
            <family val="2"/>
            <charset val="238"/>
          </rPr>
          <t xml:space="preserve">kontrolné číslo - má byť rovnaké, ako v bunke nad tým (ak nie je, tak je niekde chyba)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T35" authorId="0" shapeId="0" xr:uid="{CB7AB779-C14A-4B9B-A252-E83C09DF55F9}">
      <text>
        <r>
          <rPr>
            <b/>
            <sz val="9"/>
            <color indexed="81"/>
            <rFont val="Segoe UI"/>
            <family val="2"/>
            <charset val="238"/>
          </rPr>
          <t xml:space="preserve">kontrolné číslo - má byť rovnaké, ako v bunke nad tým (ak nie je, tak je niekde chyba)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Renata1</author>
  </authors>
  <commentList>
    <comment ref="D35" authorId="0" shapeId="0" xr:uid="{F63E4F56-1E09-4AEB-80D0-EE879791DFBB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P35" authorId="0" shapeId="0" xr:uid="{1CF55CF9-CEA1-4CED-AAEF-CAAA7C0A1821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F35" authorId="0" shapeId="0" xr:uid="{C094DD45-ED01-4F2A-9543-0D825F23C16F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K35" authorId="0" shapeId="0" xr:uid="{589A3625-18A7-4885-9340-F1B73BBAF796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M35" authorId="0" shapeId="0" xr:uid="{54F2FE44-C1DE-4CFD-9B4C-23F9304A46C6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Renata1</author>
  </authors>
  <commentList>
    <comment ref="D35" authorId="0" shapeId="0" xr:uid="{8A2A24E9-D366-4271-94B6-B342AFCB43BD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O35" authorId="0" shapeId="0" xr:uid="{A4106295-FB85-414A-A8EE-6C230E921740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S35" authorId="0" shapeId="0" xr:uid="{767E552A-C26B-446D-9460-42A78E39407A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<sst xmlns="http://schemas.openxmlformats.org/spreadsheetml/2006/main" count="181" uniqueCount="114">
  <si>
    <t>CZ</t>
  </si>
  <si>
    <t xml:space="preserve">z toho </t>
  </si>
  <si>
    <t>z toho:</t>
  </si>
  <si>
    <t>P.č.</t>
  </si>
  <si>
    <t>Dlhodobý hmotný majetok (r.20)</t>
  </si>
  <si>
    <t>SPOLU</t>
  </si>
  <si>
    <t>Dlhodobý finanačný majetok (r.21)</t>
  </si>
  <si>
    <t>Pohľadávky (r.23)</t>
  </si>
  <si>
    <t>Pôžičky (r.24)</t>
  </si>
  <si>
    <t>Zásoby (r.25)</t>
  </si>
  <si>
    <t>Peniaze (hotovosť) (r.26)</t>
  </si>
  <si>
    <t>Ceniny (r.27)</t>
  </si>
  <si>
    <t>Bankové účty    (r.28)</t>
  </si>
  <si>
    <t>Majetok celkom (r.31)</t>
  </si>
  <si>
    <t>Záväzky (r.32)</t>
  </si>
  <si>
    <t>Sociálny fond     (r.33)</t>
  </si>
  <si>
    <t>Úvery, pôžičky   (r.34)</t>
  </si>
  <si>
    <t>Záväzky celkom (r.35)</t>
  </si>
  <si>
    <t>z toho</t>
  </si>
  <si>
    <t>Príjmy z majetku (r.01)</t>
  </si>
  <si>
    <t>Dary a príspevky (r.02)</t>
  </si>
  <si>
    <t>z darov   (r.2a)</t>
  </si>
  <si>
    <t>z ofier     (r.2b)</t>
  </si>
  <si>
    <t>z cirk. príspevku (r.2c)</t>
  </si>
  <si>
    <t>z iných COJ (r.2d)</t>
  </si>
  <si>
    <t>ostatné   (r.2e)</t>
  </si>
  <si>
    <t>Príjmy z dedičstva (r.03)</t>
  </si>
  <si>
    <t>Príjmy z organ. akcií (r.04)</t>
  </si>
  <si>
    <t>Príjmy z dotácií  (r.05)</t>
  </si>
  <si>
    <t>Príjmy z predaja majetku (r.06)</t>
  </si>
  <si>
    <t>Príjmy z poskyt. služieb (r.07)</t>
  </si>
  <si>
    <t>Ostatné príjmy spolu     (r.08)</t>
  </si>
  <si>
    <t>úroky     (r.8a)</t>
  </si>
  <si>
    <t>pôžičky   (r.8b)</t>
  </si>
  <si>
    <t>ostatné (r.8c)</t>
  </si>
  <si>
    <t>Príjmy celkom (r.9)</t>
  </si>
  <si>
    <t xml:space="preserve">z toho: </t>
  </si>
  <si>
    <t>Zásoby (r.10)</t>
  </si>
  <si>
    <t>Služby spolu     (r.11)</t>
  </si>
  <si>
    <t>opravy (r.11a)</t>
  </si>
  <si>
    <t>obstaranie majetku (r.11b)</t>
  </si>
  <si>
    <t>cestovné (r.11c)</t>
  </si>
  <si>
    <t>telefón   (r.11e)</t>
  </si>
  <si>
    <t>stočné  (r.11f)</t>
  </si>
  <si>
    <t>revízie   (r.11g)</t>
  </si>
  <si>
    <t>poistky  (r.11h)</t>
  </si>
  <si>
    <t>ostatné   (r.11i)</t>
  </si>
  <si>
    <t>Mzdy   (r.12)</t>
  </si>
  <si>
    <t>Poistné fondy         (r. 13)</t>
  </si>
  <si>
    <t>časopisy  (r.14a)</t>
  </si>
  <si>
    <t>ceniny  (r.14b)</t>
  </si>
  <si>
    <t>kancel. potreby (r.14c)</t>
  </si>
  <si>
    <t>čistiace potreby (r.14d)</t>
  </si>
  <si>
    <t>PHM   (r.14e)</t>
  </si>
  <si>
    <t>ostatné    (r.14f)</t>
  </si>
  <si>
    <t>vodné   (r.14g)</t>
  </si>
  <si>
    <t>elektrická energia (r.14h)</t>
  </si>
  <si>
    <t>plyn/uhlie (r.14i)</t>
  </si>
  <si>
    <t>daň z príjmu  (r.14j)</t>
  </si>
  <si>
    <t>daň z nehnuteľ. (r.14k)</t>
  </si>
  <si>
    <t>daň zrážková (r.14l)</t>
  </si>
  <si>
    <t>úrok    (r.14m)</t>
  </si>
  <si>
    <t>poplatky  (r.14n)</t>
  </si>
  <si>
    <t>Sociálny fond      (r.15)</t>
  </si>
  <si>
    <t>Ostatné výdavky  (r.16)</t>
  </si>
  <si>
    <t>príspevok vyššej COJ (r.16a)</t>
  </si>
  <si>
    <t>príspevky iným COJ (r.16b)</t>
  </si>
  <si>
    <t>ostatné   (r.16c)</t>
  </si>
  <si>
    <t>pôžičky   (r.16d)</t>
  </si>
  <si>
    <t>Výdavky   (r.17)</t>
  </si>
  <si>
    <t>Príjmy       (r.9)</t>
  </si>
  <si>
    <t>Rozdiel príjmov a výdavkov (r.18)</t>
  </si>
  <si>
    <t>Rozdiel majetku a záväzkov (r.36)</t>
  </si>
  <si>
    <t>Dlhodobý nehm. majetok  (r.19)</t>
  </si>
  <si>
    <t>Umel. diela a kult.pam. (r.22)</t>
  </si>
  <si>
    <t>Priebežné pol.(+/-)      (r. 29)</t>
  </si>
  <si>
    <t>Krát..cenné pap. a ost. KFM (r.30)</t>
  </si>
  <si>
    <t>SPOLU CZ</t>
  </si>
  <si>
    <t xml:space="preserve">Seniorát </t>
  </si>
  <si>
    <t>reprezen.       (r.11d)</t>
  </si>
  <si>
    <t>Prevádzková réžia                (r. 14)</t>
  </si>
  <si>
    <t>Bátovce</t>
  </si>
  <si>
    <t>Bohunice</t>
  </si>
  <si>
    <t>Čankov</t>
  </si>
  <si>
    <t>Devičany</t>
  </si>
  <si>
    <t>Diakovce</t>
  </si>
  <si>
    <t>Drženice</t>
  </si>
  <si>
    <t>Farná</t>
  </si>
  <si>
    <t>Gbelce</t>
  </si>
  <si>
    <t>Hont. Vrbica</t>
  </si>
  <si>
    <t>Jabloňovce</t>
  </si>
  <si>
    <t>Jur nad Hronom</t>
  </si>
  <si>
    <t>Kalná nad Hronom</t>
  </si>
  <si>
    <t>Komárno</t>
  </si>
  <si>
    <t>Levice</t>
  </si>
  <si>
    <t>Neded</t>
  </si>
  <si>
    <t>Nesvady</t>
  </si>
  <si>
    <t>Nitra</t>
  </si>
  <si>
    <t>Nové Sady</t>
  </si>
  <si>
    <t>Nové Zámky</t>
  </si>
  <si>
    <t>Plavé Vozokany</t>
  </si>
  <si>
    <t>Pribeta</t>
  </si>
  <si>
    <t>Pukanec</t>
  </si>
  <si>
    <t>Rastislavice</t>
  </si>
  <si>
    <t>Svätoplukovo</t>
  </si>
  <si>
    <t>Svätý Peter</t>
  </si>
  <si>
    <t>Tekovské Lužany</t>
  </si>
  <si>
    <t>Zem. Oľča-Lipové</t>
  </si>
  <si>
    <t>Zlaté Moravce</t>
  </si>
  <si>
    <t>Želiezovce</t>
  </si>
  <si>
    <t>Žemberovce</t>
  </si>
  <si>
    <t>Dunajsko-nitriansky  seniorát - príjmy - rok 2025</t>
  </si>
  <si>
    <t>Dunajsko-nitriansky  seniorát - majetok - rok 2025</t>
  </si>
  <si>
    <t>Dunajsko-nitriansky seniorát - výdavky -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</si>
</sst>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FFF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Fill="0" applyProtection="0"/>
  </cellStyleXfs>
  <cellXfs count="105">
    <xf numFmtId="0" fontId="0" fillId="0" borderId="0" xfId="0"/>
    <xf numFmtId="0" fontId="4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2" fillId="5" borderId="22" xfId="0" applyFont="1" applyFill="1" applyBorder="1"/>
    <xf numFmtId="0" fontId="9" fillId="5" borderId="23" xfId="0" applyFont="1" applyFill="1" applyBorder="1"/>
    <xf numFmtId="0" fontId="2" fillId="7" borderId="22" xfId="0" applyFont="1" applyFill="1" applyBorder="1"/>
    <xf numFmtId="0" fontId="9" fillId="7" borderId="23" xfId="0" applyFont="1" applyFill="1" applyBorder="1"/>
    <xf numFmtId="0" fontId="2" fillId="6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6" fillId="0" borderId="0" xfId="0" applyNumberFormat="1" applyFont="1"/>
    <xf numFmtId="0" fontId="6" fillId="0" borderId="0" xfId="0" applyFont="1"/>
    <xf numFmtId="164" fontId="3" fillId="0" borderId="4" xfId="0" applyNumberFormat="1" applyFont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2" fillId="8" borderId="22" xfId="0" applyFont="1" applyFill="1" applyBorder="1"/>
    <xf numFmtId="0" fontId="9" fillId="8" borderId="23" xfId="0" applyFont="1" applyFill="1" applyBorder="1"/>
    <xf numFmtId="164" fontId="2" fillId="8" borderId="23" xfId="0" applyNumberFormat="1" applyFont="1" applyFill="1" applyBorder="1" applyAlignment="1">
      <alignment horizontal="right"/>
    </xf>
    <xf numFmtId="164" fontId="2" fillId="8" borderId="23" xfId="1" applyNumberFormat="1" applyFont="1" applyFill="1" applyBorder="1" applyAlignment="1">
      <alignment horizontal="right"/>
    </xf>
    <xf numFmtId="164" fontId="2" fillId="8" borderId="24" xfId="0" applyNumberFormat="1" applyFont="1" applyFill="1" applyBorder="1" applyAlignment="1">
      <alignment horizontal="right"/>
    </xf>
    <xf numFmtId="0" fontId="2" fillId="8" borderId="15" xfId="0" applyFont="1" applyFill="1" applyBorder="1"/>
    <xf numFmtId="0" fontId="2" fillId="8" borderId="12" xfId="0" applyFont="1" applyFill="1" applyBorder="1" applyAlignment="1">
      <alignment horizontal="left"/>
    </xf>
    <xf numFmtId="164" fontId="2" fillId="8" borderId="12" xfId="0" applyNumberFormat="1" applyFont="1" applyFill="1" applyBorder="1" applyAlignment="1">
      <alignment horizontal="right"/>
    </xf>
    <xf numFmtId="164" fontId="2" fillId="8" borderId="1" xfId="0" applyNumberFormat="1" applyFont="1" applyFill="1" applyBorder="1" applyAlignment="1">
      <alignment horizontal="right"/>
    </xf>
    <xf numFmtId="164" fontId="6" fillId="0" borderId="26" xfId="0" applyNumberFormat="1" applyFont="1" applyBorder="1" applyAlignment="1">
      <alignment horizontal="right"/>
    </xf>
    <xf numFmtId="164" fontId="2" fillId="8" borderId="23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0" applyNumberFormat="1" applyFont="1" applyBorder="1" applyAlignment="1" applyProtection="1">
      <alignment horizontal="right"/>
      <protection locked="0"/>
    </xf>
    <xf numFmtId="164" fontId="3" fillId="0" borderId="3" xfId="0" applyNumberFormat="1" applyFont="1" applyBorder="1" applyAlignment="1" applyProtection="1">
      <alignment horizontal="right"/>
      <protection locked="0"/>
    </xf>
    <xf numFmtId="164" fontId="3" fillId="0" borderId="3" xfId="1" applyNumberFormat="1" applyFont="1" applyBorder="1" applyAlignment="1" applyProtection="1">
      <alignment horizontal="right"/>
      <protection locked="0"/>
    </xf>
    <xf numFmtId="164" fontId="3" fillId="0" borderId="3" xfId="0" applyNumberFormat="1" applyFont="1" applyBorder="1" applyAlignment="1" applyProtection="1">
      <alignment horizontal="right" wrapText="1"/>
      <protection locked="0"/>
    </xf>
    <xf numFmtId="164" fontId="3" fillId="0" borderId="16" xfId="0" applyNumberFormat="1" applyFont="1" applyBorder="1" applyAlignment="1" applyProtection="1">
      <alignment horizontal="right"/>
      <protection locked="0"/>
    </xf>
    <xf numFmtId="164" fontId="3" fillId="0" borderId="4" xfId="0" applyNumberFormat="1" applyFont="1" applyBorder="1" applyAlignment="1">
      <alignment horizontal="right" wrapText="1"/>
    </xf>
    <xf numFmtId="164" fontId="2" fillId="4" borderId="14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6" fillId="0" borderId="27" xfId="0" applyNumberFormat="1" applyFont="1" applyBorder="1" applyAlignment="1">
      <alignment horizontal="right" wrapText="1"/>
    </xf>
    <xf numFmtId="164" fontId="5" fillId="0" borderId="28" xfId="0" applyNumberFormat="1" applyFont="1" applyBorder="1" applyAlignment="1">
      <alignment horizontal="right"/>
    </xf>
    <xf numFmtId="164" fontId="2" fillId="5" borderId="23" xfId="0" applyNumberFormat="1" applyFont="1" applyFill="1" applyBorder="1" applyAlignment="1">
      <alignment horizontal="right" wrapText="1"/>
    </xf>
    <xf numFmtId="164" fontId="2" fillId="5" borderId="24" xfId="0" applyNumberFormat="1" applyFont="1" applyFill="1" applyBorder="1" applyAlignment="1">
      <alignment horizontal="right"/>
    </xf>
    <xf numFmtId="164" fontId="2" fillId="5" borderId="23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Border="1" applyAlignment="1" applyProtection="1">
      <alignment horizontal="right" wrapText="1"/>
      <protection locked="0"/>
    </xf>
    <xf numFmtId="0" fontId="3" fillId="4" borderId="22" xfId="0" applyFont="1" applyFill="1" applyBorder="1"/>
    <xf numFmtId="0" fontId="2" fillId="4" borderId="23" xfId="0" applyFont="1" applyFill="1" applyBorder="1" applyAlignment="1">
      <alignment horizontal="center"/>
    </xf>
    <xf numFmtId="164" fontId="2" fillId="4" borderId="23" xfId="0" applyNumberFormat="1" applyFont="1" applyFill="1" applyBorder="1" applyAlignment="1">
      <alignment horizontal="right"/>
    </xf>
    <xf numFmtId="164" fontId="2" fillId="4" borderId="24" xfId="0" applyNumberFormat="1" applyFont="1" applyFill="1" applyBorder="1" applyAlignment="1">
      <alignment horizontal="right"/>
    </xf>
    <xf numFmtId="164" fontId="3" fillId="9" borderId="4" xfId="0" applyNumberFormat="1" applyFont="1" applyFill="1" applyBorder="1" applyAlignment="1">
      <alignment horizontal="right"/>
    </xf>
    <xf numFmtId="164" fontId="3" fillId="9" borderId="3" xfId="0" applyNumberFormat="1" applyFont="1" applyFill="1" applyBorder="1" applyAlignment="1">
      <alignment horizontal="right"/>
    </xf>
    <xf numFmtId="0" fontId="5" fillId="6" borderId="30" xfId="0" applyFont="1" applyFill="1" applyBorder="1"/>
    <xf numFmtId="0" fontId="5" fillId="6" borderId="22" xfId="0" applyFont="1" applyFill="1" applyBorder="1" applyAlignment="1">
      <alignment horizontal="center"/>
    </xf>
    <xf numFmtId="164" fontId="5" fillId="6" borderId="23" xfId="0" applyNumberFormat="1" applyFont="1" applyFill="1" applyBorder="1" applyAlignment="1">
      <alignment horizontal="right"/>
    </xf>
    <xf numFmtId="164" fontId="5" fillId="6" borderId="24" xfId="0" applyNumberFormat="1" applyFont="1" applyFill="1" applyBorder="1" applyAlignment="1">
      <alignment horizontal="right"/>
    </xf>
    <xf numFmtId="164" fontId="6" fillId="0" borderId="29" xfId="0" applyNumberFormat="1" applyFont="1" applyBorder="1" applyAlignment="1">
      <alignment horizontal="right"/>
    </xf>
    <xf numFmtId="164" fontId="2" fillId="7" borderId="23" xfId="0" applyNumberFormat="1" applyFont="1" applyFill="1" applyBorder="1" applyAlignment="1" applyProtection="1">
      <alignment horizontal="right"/>
      <protection locked="0"/>
    </xf>
    <xf numFmtId="164" fontId="2" fillId="7" borderId="23" xfId="0" applyNumberFormat="1" applyFont="1" applyFill="1" applyBorder="1" applyAlignment="1">
      <alignment horizontal="right"/>
    </xf>
    <xf numFmtId="164" fontId="2" fillId="7" borderId="24" xfId="0" applyNumberFormat="1" applyFont="1" applyFill="1" applyBorder="1" applyAlignment="1">
      <alignment horizontal="right"/>
    </xf>
    <xf numFmtId="164" fontId="2" fillId="6" borderId="4" xfId="0" applyNumberFormat="1" applyFont="1" applyFill="1" applyBorder="1" applyAlignment="1">
      <alignment horizontal="right"/>
    </xf>
    <xf numFmtId="164" fontId="2" fillId="9" borderId="14" xfId="0" applyNumberFormat="1" applyFont="1" applyFill="1" applyBorder="1" applyAlignment="1">
      <alignment horizontal="right"/>
    </xf>
    <xf numFmtId="164" fontId="2" fillId="6" borderId="3" xfId="0" applyNumberFormat="1" applyFont="1" applyFill="1" applyBorder="1" applyAlignment="1">
      <alignment horizontal="right"/>
    </xf>
    <xf numFmtId="164" fontId="2" fillId="9" borderId="2" xfId="0" applyNumberFormat="1" applyFont="1" applyFill="1" applyBorder="1" applyAlignment="1">
      <alignment horizontal="right"/>
    </xf>
    <xf numFmtId="0" fontId="3" fillId="0" borderId="31" xfId="0" applyFont="1" applyBorder="1" applyAlignment="1">
      <alignment horizontal="left" wrapText="1"/>
    </xf>
    <xf numFmtId="0" fontId="2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 wrapText="1"/>
    </xf>
    <xf numFmtId="0" fontId="2" fillId="4" borderId="25" xfId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 wrapText="1" shrinkToFit="1"/>
    </xf>
    <xf numFmtId="49" fontId="5" fillId="3" borderId="12" xfId="1" applyNumberFormat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6" borderId="21" xfId="1" applyFont="1" applyFill="1" applyBorder="1" applyAlignment="1">
      <alignment horizontal="center" vertical="center"/>
    </xf>
    <xf numFmtId="0" fontId="2" fillId="6" borderId="15" xfId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20C8D566-ED87-4018-9D75-1108A53E6F41}"/>
    <cellStyle name="normálne_Hárok1" xfId="1" xr:uid="{00000000-0005-0000-0000-000001000000}"/>
  </cellStyles>
  <dxfs count="0"/>
  <tableStyles count="1" defaultTableStyle="TableStyleMedium2" defaultPivotStyle="PivotStyleLight16">
    <tableStyle name="Invisible" pivot="0" table="0" count="0" xr9:uid="{C873BCDA-68D5-4134-8E14-1B888859BF87}"/>
  </tableStyles>
  <colors>
    <mruColors>
      <color rgb="FFFFFFEB"/>
      <color rgb="FF663300"/>
      <color rgb="FFCC3300"/>
      <color rgb="FF33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topLeftCell="B1" workbookViewId="0">
      <pane ySplit="3" topLeftCell="A17" activePane="bottomLeft" state="frozen"/>
      <selection pane="bottomLeft" activeCell="R36" sqref="R36"/>
    </sheetView>
  </sheetViews>
  <sheetFormatPr defaultColWidth="8.6640625" defaultRowHeight="14.4" x14ac:dyDescent="0.3"/>
  <cols>
    <col min="1" max="1" width="4.109375" style="1" customWidth="1"/>
    <col min="2" max="2" width="16.88671875" style="1" customWidth="1"/>
    <col min="3" max="3" width="6.5546875" style="1" customWidth="1"/>
    <col min="4" max="4" width="10.44140625" style="1" customWidth="1"/>
    <col min="5" max="5" width="7.33203125" style="1" customWidth="1"/>
    <col min="6" max="6" width="6.88671875" style="1" customWidth="1"/>
    <col min="7" max="7" width="8" style="1" customWidth="1"/>
    <col min="8" max="8" width="7.6640625" style="1" customWidth="1"/>
    <col min="9" max="9" width="5.5546875" style="1" customWidth="1"/>
    <col min="10" max="10" width="8.109375" style="1" customWidth="1"/>
    <col min="11" max="11" width="6.6640625" style="1" customWidth="1"/>
    <col min="12" max="12" width="9.6640625" style="1" bestFit="1" customWidth="1"/>
    <col min="13" max="13" width="8.109375" style="1" customWidth="1"/>
    <col min="14" max="14" width="6.88671875" style="1" customWidth="1"/>
    <col min="15" max="15" width="9.5546875" style="1" customWidth="1"/>
    <col min="16" max="16" width="7.88671875" style="1" customWidth="1"/>
    <col min="17" max="17" width="6.44140625" style="1" customWidth="1"/>
    <col min="18" max="18" width="6.88671875" style="1" customWidth="1"/>
    <col min="19" max="19" width="7.88671875" style="1" customWidth="1"/>
    <col min="20" max="20" width="10.5546875" style="4" customWidth="1"/>
    <col min="21" max="16384" width="8.6640625" style="1"/>
  </cols>
  <sheetData>
    <row r="1" spans="1:20" ht="16.2" thickBot="1" x14ac:dyDescent="0.35">
      <c r="B1" s="13" t="s">
        <v>112</v>
      </c>
      <c r="C1" s="14"/>
      <c r="D1" s="14"/>
      <c r="E1" s="14"/>
      <c r="F1" s="14"/>
      <c r="G1" s="14"/>
    </row>
    <row r="2" spans="1:20" ht="23.25" customHeight="1" x14ac:dyDescent="0.3">
      <c r="A2" s="78" t="s">
        <v>3</v>
      </c>
      <c r="B2" s="89" t="s">
        <v>0</v>
      </c>
      <c r="C2" s="80" t="s">
        <v>73</v>
      </c>
      <c r="D2" s="82" t="s">
        <v>4</v>
      </c>
      <c r="E2" s="82" t="s">
        <v>6</v>
      </c>
      <c r="F2" s="92" t="s">
        <v>74</v>
      </c>
      <c r="G2" s="85" t="s">
        <v>7</v>
      </c>
      <c r="H2" s="85" t="s">
        <v>8</v>
      </c>
      <c r="I2" s="85" t="s">
        <v>9</v>
      </c>
      <c r="J2" s="85" t="s">
        <v>10</v>
      </c>
      <c r="K2" s="85" t="s">
        <v>11</v>
      </c>
      <c r="L2" s="85" t="s">
        <v>12</v>
      </c>
      <c r="M2" s="85" t="s">
        <v>75</v>
      </c>
      <c r="N2" s="85" t="s">
        <v>76</v>
      </c>
      <c r="O2" s="85" t="s">
        <v>13</v>
      </c>
      <c r="P2" s="85" t="s">
        <v>14</v>
      </c>
      <c r="Q2" s="85" t="s">
        <v>15</v>
      </c>
      <c r="R2" s="85" t="s">
        <v>16</v>
      </c>
      <c r="S2" s="85" t="s">
        <v>17</v>
      </c>
      <c r="T2" s="87" t="s">
        <v>72</v>
      </c>
    </row>
    <row r="3" spans="1:20" ht="35.4" customHeight="1" thickBot="1" x14ac:dyDescent="0.35">
      <c r="A3" s="79"/>
      <c r="B3" s="90"/>
      <c r="C3" s="81"/>
      <c r="D3" s="83"/>
      <c r="E3" s="84"/>
      <c r="F3" s="93"/>
      <c r="G3" s="86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86"/>
      <c r="T3" s="88"/>
    </row>
    <row r="4" spans="1:20" ht="20.100000000000001" customHeight="1" x14ac:dyDescent="0.3">
      <c r="A4" s="2">
        <v>1</v>
      </c>
      <c r="B4" s="67" t="s">
        <v>81</v>
      </c>
      <c r="C4" s="33"/>
      <c r="D4" s="34">
        <v>632298.41</v>
      </c>
      <c r="E4" s="33"/>
      <c r="F4" s="35"/>
      <c r="G4" s="34"/>
      <c r="H4" s="33"/>
      <c r="I4" s="33"/>
      <c r="J4" s="33">
        <v>1405.83</v>
      </c>
      <c r="K4" s="33"/>
      <c r="L4" s="33">
        <v>73631.31</v>
      </c>
      <c r="M4" s="33"/>
      <c r="N4" s="35"/>
      <c r="O4" s="18">
        <f>SUM(C4:N4)</f>
        <v>707335.55</v>
      </c>
      <c r="P4" s="39"/>
      <c r="Q4" s="33"/>
      <c r="R4" s="35"/>
      <c r="S4" s="19">
        <f>SUM(P4:R4)</f>
        <v>0</v>
      </c>
      <c r="T4" s="20">
        <f t="shared" ref="T4:T22" si="0">SUM(O4-S4)</f>
        <v>707335.55</v>
      </c>
    </row>
    <row r="5" spans="1:20" ht="20.100000000000001" customHeight="1" x14ac:dyDescent="0.3">
      <c r="A5" s="3">
        <v>2</v>
      </c>
      <c r="B5" s="67" t="s">
        <v>82</v>
      </c>
      <c r="C5" s="36"/>
      <c r="D5" s="37"/>
      <c r="E5" s="36"/>
      <c r="F5" s="36"/>
      <c r="G5" s="37"/>
      <c r="H5" s="36"/>
      <c r="I5" s="36"/>
      <c r="J5" s="36">
        <v>56.76</v>
      </c>
      <c r="K5" s="36"/>
      <c r="L5" s="36">
        <v>7317.95</v>
      </c>
      <c r="M5" s="36"/>
      <c r="N5" s="36"/>
      <c r="O5" s="18">
        <f t="shared" ref="O5:O22" si="1">SUM(C5:N5)</f>
        <v>7374.71</v>
      </c>
      <c r="P5" s="36"/>
      <c r="Q5" s="36"/>
      <c r="R5" s="36"/>
      <c r="S5" s="19">
        <f t="shared" ref="S5:S22" si="2">SUM(P5:R5)</f>
        <v>0</v>
      </c>
      <c r="T5" s="20">
        <f t="shared" si="0"/>
        <v>7374.71</v>
      </c>
    </row>
    <row r="6" spans="1:20" ht="20.100000000000001" customHeight="1" x14ac:dyDescent="0.3">
      <c r="A6" s="3">
        <v>3</v>
      </c>
      <c r="B6" s="67" t="s">
        <v>83</v>
      </c>
      <c r="C6" s="36"/>
      <c r="D6" s="37"/>
      <c r="E6" s="36"/>
      <c r="F6" s="36"/>
      <c r="G6" s="37"/>
      <c r="H6" s="36"/>
      <c r="I6" s="36"/>
      <c r="J6" s="36">
        <v>2092.3200000000002</v>
      </c>
      <c r="K6" s="36"/>
      <c r="L6" s="36">
        <v>13571.7</v>
      </c>
      <c r="M6" s="36"/>
      <c r="N6" s="36"/>
      <c r="O6" s="18">
        <f t="shared" si="1"/>
        <v>15664.02</v>
      </c>
      <c r="P6" s="36"/>
      <c r="Q6" s="36"/>
      <c r="R6" s="36"/>
      <c r="S6" s="19">
        <f t="shared" si="2"/>
        <v>0</v>
      </c>
      <c r="T6" s="20">
        <f t="shared" si="0"/>
        <v>15664.02</v>
      </c>
    </row>
    <row r="7" spans="1:20" ht="20.100000000000001" customHeight="1" x14ac:dyDescent="0.3">
      <c r="A7" s="3">
        <v>4</v>
      </c>
      <c r="B7" s="67" t="s">
        <v>84</v>
      </c>
      <c r="C7" s="38"/>
      <c r="D7" s="37"/>
      <c r="E7" s="36"/>
      <c r="F7" s="36"/>
      <c r="G7" s="37"/>
      <c r="H7" s="36"/>
      <c r="I7" s="36"/>
      <c r="J7" s="36">
        <v>415</v>
      </c>
      <c r="K7" s="36"/>
      <c r="L7" s="36">
        <v>7750</v>
      </c>
      <c r="M7" s="36"/>
      <c r="N7" s="36"/>
      <c r="O7" s="18">
        <f t="shared" si="1"/>
        <v>8165</v>
      </c>
      <c r="P7" s="36"/>
      <c r="Q7" s="36"/>
      <c r="R7" s="36"/>
      <c r="S7" s="19">
        <f t="shared" si="2"/>
        <v>0</v>
      </c>
      <c r="T7" s="20">
        <f t="shared" si="0"/>
        <v>8165</v>
      </c>
    </row>
    <row r="8" spans="1:20" ht="20.100000000000001" customHeight="1" x14ac:dyDescent="0.3">
      <c r="A8" s="3">
        <v>5</v>
      </c>
      <c r="B8" s="67" t="s">
        <v>85</v>
      </c>
      <c r="C8" s="36"/>
      <c r="D8" s="37"/>
      <c r="E8" s="36"/>
      <c r="F8" s="36"/>
      <c r="G8" s="37"/>
      <c r="H8" s="36"/>
      <c r="I8" s="36"/>
      <c r="J8" s="36">
        <v>767.52</v>
      </c>
      <c r="K8" s="36"/>
      <c r="L8" s="36">
        <v>41854.050000000003</v>
      </c>
      <c r="M8" s="36">
        <v>1804.9</v>
      </c>
      <c r="N8" s="36"/>
      <c r="O8" s="18">
        <f t="shared" si="1"/>
        <v>44426.47</v>
      </c>
      <c r="P8" s="36"/>
      <c r="Q8" s="36"/>
      <c r="R8" s="36"/>
      <c r="S8" s="19">
        <f t="shared" si="2"/>
        <v>0</v>
      </c>
      <c r="T8" s="20">
        <f t="shared" si="0"/>
        <v>44426.47</v>
      </c>
    </row>
    <row r="9" spans="1:20" ht="20.100000000000001" customHeight="1" x14ac:dyDescent="0.3">
      <c r="A9" s="3">
        <v>6</v>
      </c>
      <c r="B9" s="67" t="s">
        <v>86</v>
      </c>
      <c r="C9" s="36"/>
      <c r="D9" s="37"/>
      <c r="E9" s="36"/>
      <c r="F9" s="36"/>
      <c r="G9" s="37"/>
      <c r="H9" s="36"/>
      <c r="I9" s="36"/>
      <c r="J9" s="36">
        <v>621</v>
      </c>
      <c r="K9" s="36"/>
      <c r="L9" s="36">
        <v>8934</v>
      </c>
      <c r="M9" s="36"/>
      <c r="N9" s="36"/>
      <c r="O9" s="18">
        <f t="shared" si="1"/>
        <v>9555</v>
      </c>
      <c r="P9" s="36"/>
      <c r="Q9" s="36"/>
      <c r="R9" s="36"/>
      <c r="S9" s="19">
        <f t="shared" si="2"/>
        <v>0</v>
      </c>
      <c r="T9" s="20">
        <f t="shared" si="0"/>
        <v>9555</v>
      </c>
    </row>
    <row r="10" spans="1:20" ht="20.100000000000001" customHeight="1" x14ac:dyDescent="0.3">
      <c r="A10" s="3">
        <v>7</v>
      </c>
      <c r="B10" s="67" t="s">
        <v>87</v>
      </c>
      <c r="C10" s="36"/>
      <c r="D10" s="37"/>
      <c r="E10" s="36"/>
      <c r="F10" s="36"/>
      <c r="G10" s="37"/>
      <c r="H10" s="36"/>
      <c r="I10" s="36"/>
      <c r="J10" s="36">
        <v>2658</v>
      </c>
      <c r="K10" s="36"/>
      <c r="L10" s="36">
        <v>5650.33</v>
      </c>
      <c r="M10" s="36"/>
      <c r="N10" s="36"/>
      <c r="O10" s="18">
        <f t="shared" si="1"/>
        <v>8308.33</v>
      </c>
      <c r="P10" s="36"/>
      <c r="Q10" s="36"/>
      <c r="R10" s="36"/>
      <c r="S10" s="19">
        <f t="shared" si="2"/>
        <v>0</v>
      </c>
      <c r="T10" s="20">
        <f t="shared" si="0"/>
        <v>8308.33</v>
      </c>
    </row>
    <row r="11" spans="1:20" ht="20.100000000000001" customHeight="1" x14ac:dyDescent="0.3">
      <c r="A11" s="3">
        <v>8</v>
      </c>
      <c r="B11" s="67" t="s">
        <v>88</v>
      </c>
      <c r="C11" s="36"/>
      <c r="D11" s="37"/>
      <c r="E11" s="36"/>
      <c r="F11" s="36"/>
      <c r="G11" s="37"/>
      <c r="H11" s="36"/>
      <c r="I11" s="36"/>
      <c r="J11" s="36">
        <v>214.24</v>
      </c>
      <c r="K11" s="36"/>
      <c r="L11" s="36">
        <v>722.4</v>
      </c>
      <c r="M11" s="36"/>
      <c r="N11" s="36"/>
      <c r="O11" s="18">
        <f t="shared" si="1"/>
        <v>936.64</v>
      </c>
      <c r="P11" s="36"/>
      <c r="Q11" s="36"/>
      <c r="R11" s="36"/>
      <c r="S11" s="19">
        <f t="shared" si="2"/>
        <v>0</v>
      </c>
      <c r="T11" s="20">
        <f t="shared" si="0"/>
        <v>936.64</v>
      </c>
    </row>
    <row r="12" spans="1:20" ht="20.100000000000001" customHeight="1" x14ac:dyDescent="0.3">
      <c r="A12" s="3">
        <v>9</v>
      </c>
      <c r="B12" s="67" t="s">
        <v>89</v>
      </c>
      <c r="C12" s="36"/>
      <c r="D12" s="37"/>
      <c r="E12" s="36"/>
      <c r="F12" s="36"/>
      <c r="G12" s="37"/>
      <c r="H12" s="36"/>
      <c r="I12" s="36"/>
      <c r="J12" s="36">
        <v>1090.97</v>
      </c>
      <c r="K12" s="36"/>
      <c r="L12" s="36">
        <v>3749.01</v>
      </c>
      <c r="M12" s="36">
        <v>300</v>
      </c>
      <c r="N12" s="36"/>
      <c r="O12" s="18">
        <f t="shared" si="1"/>
        <v>5139.9800000000005</v>
      </c>
      <c r="P12" s="36"/>
      <c r="Q12" s="36"/>
      <c r="R12" s="36"/>
      <c r="S12" s="19">
        <f t="shared" si="2"/>
        <v>0</v>
      </c>
      <c r="T12" s="20">
        <f t="shared" si="0"/>
        <v>5139.9800000000005</v>
      </c>
    </row>
    <row r="13" spans="1:20" ht="20.100000000000001" customHeight="1" x14ac:dyDescent="0.3">
      <c r="A13" s="3">
        <v>10</v>
      </c>
      <c r="B13" s="67" t="s">
        <v>90</v>
      </c>
      <c r="C13" s="36"/>
      <c r="D13" s="37"/>
      <c r="E13" s="36"/>
      <c r="F13" s="36"/>
      <c r="G13" s="37"/>
      <c r="H13" s="36"/>
      <c r="I13" s="36"/>
      <c r="J13" s="36">
        <v>1175.5899999999999</v>
      </c>
      <c r="K13" s="36"/>
      <c r="L13" s="36">
        <v>3409.54</v>
      </c>
      <c r="M13" s="36"/>
      <c r="N13" s="36"/>
      <c r="O13" s="18">
        <f t="shared" si="1"/>
        <v>4585.13</v>
      </c>
      <c r="P13" s="36"/>
      <c r="Q13" s="36"/>
      <c r="R13" s="36"/>
      <c r="S13" s="19">
        <f t="shared" si="2"/>
        <v>0</v>
      </c>
      <c r="T13" s="20">
        <f t="shared" si="0"/>
        <v>4585.13</v>
      </c>
    </row>
    <row r="14" spans="1:20" ht="20.100000000000001" customHeight="1" x14ac:dyDescent="0.3">
      <c r="A14" s="3">
        <v>11</v>
      </c>
      <c r="B14" s="67" t="s">
        <v>91</v>
      </c>
      <c r="C14" s="36"/>
      <c r="D14" s="37"/>
      <c r="E14" s="36"/>
      <c r="F14" s="36"/>
      <c r="G14" s="37"/>
      <c r="H14" s="36"/>
      <c r="I14" s="36"/>
      <c r="J14" s="36">
        <v>59</v>
      </c>
      <c r="K14" s="36"/>
      <c r="L14" s="36">
        <v>6724</v>
      </c>
      <c r="M14" s="36"/>
      <c r="N14" s="36"/>
      <c r="O14" s="18">
        <f t="shared" si="1"/>
        <v>6783</v>
      </c>
      <c r="P14" s="36"/>
      <c r="Q14" s="36"/>
      <c r="R14" s="36"/>
      <c r="S14" s="19">
        <f t="shared" si="2"/>
        <v>0</v>
      </c>
      <c r="T14" s="20">
        <f t="shared" si="0"/>
        <v>6783</v>
      </c>
    </row>
    <row r="15" spans="1:20" ht="20.100000000000001" customHeight="1" x14ac:dyDescent="0.3">
      <c r="A15" s="3">
        <v>12</v>
      </c>
      <c r="B15" s="67" t="s">
        <v>92</v>
      </c>
      <c r="C15" s="36"/>
      <c r="D15" s="37">
        <v>9241.19</v>
      </c>
      <c r="E15" s="36"/>
      <c r="F15" s="36"/>
      <c r="G15" s="37"/>
      <c r="H15" s="36"/>
      <c r="I15" s="36"/>
      <c r="J15" s="36">
        <v>0.45</v>
      </c>
      <c r="K15" s="36"/>
      <c r="L15" s="36">
        <v>17473.91</v>
      </c>
      <c r="M15" s="36"/>
      <c r="N15" s="36"/>
      <c r="O15" s="18">
        <f t="shared" si="1"/>
        <v>26715.550000000003</v>
      </c>
      <c r="P15" s="36"/>
      <c r="Q15" s="36"/>
      <c r="R15" s="36"/>
      <c r="S15" s="19">
        <f t="shared" si="2"/>
        <v>0</v>
      </c>
      <c r="T15" s="20">
        <f t="shared" si="0"/>
        <v>26715.550000000003</v>
      </c>
    </row>
    <row r="16" spans="1:20" ht="20.100000000000001" customHeight="1" x14ac:dyDescent="0.3">
      <c r="A16" s="2">
        <v>13</v>
      </c>
      <c r="B16" s="67" t="s">
        <v>93</v>
      </c>
      <c r="C16" s="36"/>
      <c r="D16" s="37"/>
      <c r="E16" s="36"/>
      <c r="F16" s="36"/>
      <c r="G16" s="37"/>
      <c r="H16" s="36"/>
      <c r="I16" s="36"/>
      <c r="J16" s="36">
        <v>356.14</v>
      </c>
      <c r="K16" s="36"/>
      <c r="L16" s="36">
        <v>14222.74</v>
      </c>
      <c r="M16" s="36"/>
      <c r="N16" s="36"/>
      <c r="O16" s="18">
        <f t="shared" si="1"/>
        <v>14578.88</v>
      </c>
      <c r="P16" s="36"/>
      <c r="Q16" s="36"/>
      <c r="R16" s="36"/>
      <c r="S16" s="19">
        <f t="shared" si="2"/>
        <v>0</v>
      </c>
      <c r="T16" s="20">
        <f t="shared" si="0"/>
        <v>14578.88</v>
      </c>
    </row>
    <row r="17" spans="1:20" ht="20.100000000000001" customHeight="1" x14ac:dyDescent="0.3">
      <c r="A17" s="3">
        <v>14</v>
      </c>
      <c r="B17" s="67" t="s">
        <v>94</v>
      </c>
      <c r="C17" s="36"/>
      <c r="D17" s="37">
        <v>324505</v>
      </c>
      <c r="E17" s="36"/>
      <c r="F17" s="36"/>
      <c r="G17" s="37">
        <v>697</v>
      </c>
      <c r="H17" s="36"/>
      <c r="I17" s="36"/>
      <c r="J17" s="36">
        <v>2510</v>
      </c>
      <c r="K17" s="36"/>
      <c r="L17" s="36">
        <v>59682</v>
      </c>
      <c r="M17" s="36"/>
      <c r="N17" s="36"/>
      <c r="O17" s="18">
        <f t="shared" si="1"/>
        <v>387394</v>
      </c>
      <c r="P17" s="36"/>
      <c r="Q17" s="36"/>
      <c r="R17" s="36"/>
      <c r="S17" s="19">
        <f t="shared" si="2"/>
        <v>0</v>
      </c>
      <c r="T17" s="20">
        <f t="shared" si="0"/>
        <v>387394</v>
      </c>
    </row>
    <row r="18" spans="1:20" ht="20.100000000000001" customHeight="1" x14ac:dyDescent="0.3">
      <c r="A18" s="3">
        <v>15</v>
      </c>
      <c r="B18" s="67" t="s">
        <v>95</v>
      </c>
      <c r="C18" s="36"/>
      <c r="D18" s="37"/>
      <c r="E18" s="36"/>
      <c r="F18" s="36"/>
      <c r="G18" s="37"/>
      <c r="H18" s="36"/>
      <c r="I18" s="36"/>
      <c r="J18" s="36">
        <v>2828.9</v>
      </c>
      <c r="K18" s="36"/>
      <c r="L18" s="36">
        <v>4277.24</v>
      </c>
      <c r="M18" s="36"/>
      <c r="N18" s="36"/>
      <c r="O18" s="18">
        <f t="shared" si="1"/>
        <v>7106.1399999999994</v>
      </c>
      <c r="P18" s="36"/>
      <c r="Q18" s="36"/>
      <c r="R18" s="36"/>
      <c r="S18" s="19">
        <f t="shared" si="2"/>
        <v>0</v>
      </c>
      <c r="T18" s="20">
        <f t="shared" si="0"/>
        <v>7106.1399999999994</v>
      </c>
    </row>
    <row r="19" spans="1:20" ht="20.100000000000001" customHeight="1" x14ac:dyDescent="0.3">
      <c r="A19" s="3">
        <v>16</v>
      </c>
      <c r="B19" s="67" t="s">
        <v>96</v>
      </c>
      <c r="C19" s="36"/>
      <c r="D19" s="37">
        <v>70010</v>
      </c>
      <c r="E19" s="36"/>
      <c r="F19" s="36"/>
      <c r="G19" s="37"/>
      <c r="H19" s="36"/>
      <c r="I19" s="36"/>
      <c r="J19" s="36">
        <v>9405.6299999999992</v>
      </c>
      <c r="K19" s="36"/>
      <c r="L19" s="36">
        <v>3303.49</v>
      </c>
      <c r="M19" s="36"/>
      <c r="N19" s="36"/>
      <c r="O19" s="18">
        <f t="shared" si="1"/>
        <v>82719.12000000001</v>
      </c>
      <c r="P19" s="36"/>
      <c r="Q19" s="36"/>
      <c r="R19" s="36"/>
      <c r="S19" s="19">
        <f t="shared" si="2"/>
        <v>0</v>
      </c>
      <c r="T19" s="20">
        <f t="shared" si="0"/>
        <v>82719.12000000001</v>
      </c>
    </row>
    <row r="20" spans="1:20" ht="20.100000000000001" customHeight="1" x14ac:dyDescent="0.3">
      <c r="A20" s="3">
        <v>17</v>
      </c>
      <c r="B20" s="67" t="s">
        <v>97</v>
      </c>
      <c r="C20" s="36"/>
      <c r="D20" s="37">
        <v>2455321</v>
      </c>
      <c r="E20" s="36">
        <v>600</v>
      </c>
      <c r="F20" s="36"/>
      <c r="G20" s="37">
        <v>31880</v>
      </c>
      <c r="H20" s="36"/>
      <c r="I20" s="36"/>
      <c r="J20" s="36">
        <v>2351</v>
      </c>
      <c r="K20" s="36"/>
      <c r="L20" s="36">
        <v>707694</v>
      </c>
      <c r="M20" s="36"/>
      <c r="N20" s="36"/>
      <c r="O20" s="18">
        <f t="shared" si="1"/>
        <v>3197846</v>
      </c>
      <c r="P20" s="36"/>
      <c r="Q20" s="36">
        <v>605</v>
      </c>
      <c r="R20" s="36"/>
      <c r="S20" s="19">
        <f t="shared" si="2"/>
        <v>605</v>
      </c>
      <c r="T20" s="20">
        <f t="shared" si="0"/>
        <v>3197241</v>
      </c>
    </row>
    <row r="21" spans="1:20" ht="20.100000000000001" customHeight="1" x14ac:dyDescent="0.3">
      <c r="A21" s="3">
        <v>18</v>
      </c>
      <c r="B21" s="67" t="s">
        <v>98</v>
      </c>
      <c r="C21" s="36"/>
      <c r="D21" s="37"/>
      <c r="E21" s="36"/>
      <c r="F21" s="36"/>
      <c r="G21" s="37"/>
      <c r="H21" s="36"/>
      <c r="I21" s="36"/>
      <c r="J21" s="36">
        <v>3417</v>
      </c>
      <c r="K21" s="36"/>
      <c r="L21" s="36">
        <v>43612</v>
      </c>
      <c r="M21" s="36"/>
      <c r="N21" s="36"/>
      <c r="O21" s="18">
        <f t="shared" si="1"/>
        <v>47029</v>
      </c>
      <c r="P21" s="36"/>
      <c r="Q21" s="36"/>
      <c r="R21" s="36"/>
      <c r="S21" s="19">
        <f t="shared" si="2"/>
        <v>0</v>
      </c>
      <c r="T21" s="20">
        <f t="shared" si="0"/>
        <v>47029</v>
      </c>
    </row>
    <row r="22" spans="1:20" ht="20.100000000000001" customHeight="1" x14ac:dyDescent="0.3">
      <c r="A22" s="3">
        <v>19</v>
      </c>
      <c r="B22" s="67" t="s">
        <v>99</v>
      </c>
      <c r="C22" s="36"/>
      <c r="D22" s="37"/>
      <c r="E22" s="36"/>
      <c r="F22" s="36"/>
      <c r="G22" s="37"/>
      <c r="H22" s="36"/>
      <c r="I22" s="36"/>
      <c r="J22" s="36">
        <v>40</v>
      </c>
      <c r="K22" s="36"/>
      <c r="L22" s="36">
        <v>4243</v>
      </c>
      <c r="M22" s="36"/>
      <c r="N22" s="36"/>
      <c r="O22" s="18">
        <f t="shared" si="1"/>
        <v>4283</v>
      </c>
      <c r="P22" s="36"/>
      <c r="Q22" s="36"/>
      <c r="R22" s="36">
        <v>8000</v>
      </c>
      <c r="S22" s="19">
        <f t="shared" si="2"/>
        <v>8000</v>
      </c>
      <c r="T22" s="20">
        <f t="shared" si="0"/>
        <v>-3717</v>
      </c>
    </row>
    <row r="23" spans="1:20" ht="20.100000000000001" customHeight="1" x14ac:dyDescent="0.3">
      <c r="A23" s="3">
        <v>20</v>
      </c>
      <c r="B23" s="67" t="s">
        <v>100</v>
      </c>
      <c r="C23" s="36"/>
      <c r="D23" s="37">
        <v>516895</v>
      </c>
      <c r="E23" s="36"/>
      <c r="F23" s="36"/>
      <c r="G23" s="37"/>
      <c r="H23" s="36"/>
      <c r="I23" s="36"/>
      <c r="J23" s="36">
        <v>2502.4499999999998</v>
      </c>
      <c r="K23" s="36"/>
      <c r="L23" s="36">
        <v>3876.18</v>
      </c>
      <c r="M23" s="36"/>
      <c r="N23" s="36"/>
      <c r="O23" s="18">
        <f t="shared" ref="O23:O25" si="3">SUM(C23:N23)</f>
        <v>523273.63</v>
      </c>
      <c r="P23" s="36"/>
      <c r="Q23" s="36"/>
      <c r="R23" s="36"/>
      <c r="S23" s="19">
        <f t="shared" ref="S23:S25" si="4">SUM(P23:R23)</f>
        <v>0</v>
      </c>
      <c r="T23" s="20">
        <f t="shared" ref="T23:T25" si="5">SUM(O23-S23)</f>
        <v>523273.63</v>
      </c>
    </row>
    <row r="24" spans="1:20" ht="20.100000000000001" customHeight="1" x14ac:dyDescent="0.3">
      <c r="A24" s="3">
        <v>21</v>
      </c>
      <c r="B24" s="67" t="s">
        <v>101</v>
      </c>
      <c r="C24" s="36"/>
      <c r="D24" s="37"/>
      <c r="E24" s="36"/>
      <c r="F24" s="36"/>
      <c r="G24" s="37"/>
      <c r="H24" s="36"/>
      <c r="I24" s="36"/>
      <c r="J24" s="36">
        <v>249.46</v>
      </c>
      <c r="K24" s="36"/>
      <c r="L24" s="36">
        <v>4241.2</v>
      </c>
      <c r="M24" s="36"/>
      <c r="N24" s="36"/>
      <c r="O24" s="18">
        <f t="shared" si="3"/>
        <v>4490.66</v>
      </c>
      <c r="P24" s="36"/>
      <c r="Q24" s="36"/>
      <c r="R24" s="36"/>
      <c r="S24" s="19">
        <f t="shared" si="4"/>
        <v>0</v>
      </c>
      <c r="T24" s="20">
        <f t="shared" si="5"/>
        <v>4490.66</v>
      </c>
    </row>
    <row r="25" spans="1:20" ht="20.100000000000001" customHeight="1" x14ac:dyDescent="0.3">
      <c r="A25" s="3">
        <v>22</v>
      </c>
      <c r="B25" s="67" t="s">
        <v>102</v>
      </c>
      <c r="C25" s="36"/>
      <c r="D25" s="37"/>
      <c r="E25" s="36"/>
      <c r="F25" s="36"/>
      <c r="G25" s="37"/>
      <c r="H25" s="36"/>
      <c r="I25" s="36"/>
      <c r="J25" s="36">
        <v>247</v>
      </c>
      <c r="K25" s="36"/>
      <c r="L25" s="36">
        <v>151192</v>
      </c>
      <c r="M25" s="36"/>
      <c r="N25" s="36"/>
      <c r="O25" s="18">
        <f t="shared" si="3"/>
        <v>151439</v>
      </c>
      <c r="P25" s="36"/>
      <c r="Q25" s="36"/>
      <c r="R25" s="36"/>
      <c r="S25" s="19">
        <f t="shared" si="4"/>
        <v>0</v>
      </c>
      <c r="T25" s="20">
        <f t="shared" si="5"/>
        <v>151439</v>
      </c>
    </row>
    <row r="26" spans="1:20" ht="20.100000000000001" customHeight="1" x14ac:dyDescent="0.3">
      <c r="A26" s="3">
        <v>23</v>
      </c>
      <c r="B26" s="67" t="s">
        <v>103</v>
      </c>
      <c r="C26" s="36"/>
      <c r="D26" s="37">
        <v>242547.97</v>
      </c>
      <c r="E26" s="36">
        <v>331.94</v>
      </c>
      <c r="F26" s="36"/>
      <c r="G26" s="37"/>
      <c r="H26" s="36"/>
      <c r="I26" s="36"/>
      <c r="J26" s="36">
        <v>621.32000000000005</v>
      </c>
      <c r="K26" s="36"/>
      <c r="L26" s="36">
        <v>18047.650000000001</v>
      </c>
      <c r="M26" s="36"/>
      <c r="N26" s="36"/>
      <c r="O26" s="18">
        <f t="shared" ref="O26:O33" si="6">SUM(C26:N26)</f>
        <v>261548.88</v>
      </c>
      <c r="P26" s="36"/>
      <c r="Q26" s="36"/>
      <c r="R26" s="36"/>
      <c r="S26" s="19">
        <f t="shared" ref="S26:S33" si="7">SUM(P26:R26)</f>
        <v>0</v>
      </c>
      <c r="T26" s="20">
        <f t="shared" ref="T26:T33" si="8">SUM(O26-S26)</f>
        <v>261548.88</v>
      </c>
    </row>
    <row r="27" spans="1:20" ht="20.100000000000001" customHeight="1" x14ac:dyDescent="0.3">
      <c r="A27" s="3">
        <v>24</v>
      </c>
      <c r="B27" s="67" t="s">
        <v>104</v>
      </c>
      <c r="C27" s="36"/>
      <c r="D27" s="37">
        <v>355025</v>
      </c>
      <c r="E27" s="36"/>
      <c r="F27" s="36"/>
      <c r="G27" s="37"/>
      <c r="H27" s="36"/>
      <c r="I27" s="36"/>
      <c r="J27" s="36">
        <v>60</v>
      </c>
      <c r="K27" s="36"/>
      <c r="L27" s="36">
        <v>2679</v>
      </c>
      <c r="M27" s="36"/>
      <c r="N27" s="36"/>
      <c r="O27" s="18">
        <f t="shared" si="6"/>
        <v>357764</v>
      </c>
      <c r="P27" s="36">
        <v>150</v>
      </c>
      <c r="Q27" s="36"/>
      <c r="R27" s="36"/>
      <c r="S27" s="19">
        <f t="shared" si="7"/>
        <v>150</v>
      </c>
      <c r="T27" s="20">
        <f t="shared" si="8"/>
        <v>357614</v>
      </c>
    </row>
    <row r="28" spans="1:20" ht="20.100000000000001" customHeight="1" x14ac:dyDescent="0.3">
      <c r="A28" s="2">
        <v>25</v>
      </c>
      <c r="B28" s="67" t="s">
        <v>105</v>
      </c>
      <c r="C28" s="36"/>
      <c r="D28" s="37"/>
      <c r="E28" s="36"/>
      <c r="F28" s="36"/>
      <c r="G28" s="37"/>
      <c r="H28" s="36"/>
      <c r="I28" s="36"/>
      <c r="J28" s="36">
        <v>497</v>
      </c>
      <c r="K28" s="36"/>
      <c r="L28" s="36">
        <v>54</v>
      </c>
      <c r="M28" s="36"/>
      <c r="N28" s="36"/>
      <c r="O28" s="18">
        <f t="shared" si="6"/>
        <v>551</v>
      </c>
      <c r="P28" s="36"/>
      <c r="Q28" s="36"/>
      <c r="R28" s="36"/>
      <c r="S28" s="19">
        <f t="shared" si="7"/>
        <v>0</v>
      </c>
      <c r="T28" s="20">
        <f t="shared" si="8"/>
        <v>551</v>
      </c>
    </row>
    <row r="29" spans="1:20" ht="20.100000000000001" customHeight="1" x14ac:dyDescent="0.3">
      <c r="A29" s="3">
        <v>26</v>
      </c>
      <c r="B29" s="67" t="s">
        <v>106</v>
      </c>
      <c r="C29" s="36"/>
      <c r="D29" s="37"/>
      <c r="E29" s="36"/>
      <c r="F29" s="36"/>
      <c r="G29" s="37"/>
      <c r="H29" s="36"/>
      <c r="I29" s="36"/>
      <c r="J29" s="36">
        <v>432.48</v>
      </c>
      <c r="K29" s="36"/>
      <c r="L29" s="36"/>
      <c r="M29" s="36"/>
      <c r="N29" s="36"/>
      <c r="O29" s="18">
        <f t="shared" si="6"/>
        <v>432.48</v>
      </c>
      <c r="P29" s="36"/>
      <c r="Q29" s="36"/>
      <c r="R29" s="36"/>
      <c r="S29" s="19">
        <f t="shared" si="7"/>
        <v>0</v>
      </c>
      <c r="T29" s="20">
        <f t="shared" si="8"/>
        <v>432.48</v>
      </c>
    </row>
    <row r="30" spans="1:20" ht="20.100000000000001" customHeight="1" x14ac:dyDescent="0.3">
      <c r="A30" s="3">
        <v>27</v>
      </c>
      <c r="B30" s="67" t="s">
        <v>107</v>
      </c>
      <c r="C30" s="36"/>
      <c r="D30" s="37"/>
      <c r="E30" s="36"/>
      <c r="F30" s="36"/>
      <c r="G30" s="37"/>
      <c r="H30" s="36"/>
      <c r="I30" s="36"/>
      <c r="J30" s="36">
        <v>247.39</v>
      </c>
      <c r="K30" s="36"/>
      <c r="L30" s="36">
        <v>1435.96</v>
      </c>
      <c r="M30" s="36"/>
      <c r="N30" s="36"/>
      <c r="O30" s="18">
        <f t="shared" si="6"/>
        <v>1683.35</v>
      </c>
      <c r="P30" s="36"/>
      <c r="Q30" s="36"/>
      <c r="R30" s="36"/>
      <c r="S30" s="19">
        <f t="shared" si="7"/>
        <v>0</v>
      </c>
      <c r="T30" s="20">
        <f t="shared" si="8"/>
        <v>1683.35</v>
      </c>
    </row>
    <row r="31" spans="1:20" ht="20.100000000000001" customHeight="1" x14ac:dyDescent="0.3">
      <c r="A31" s="3">
        <v>28</v>
      </c>
      <c r="B31" s="67" t="s">
        <v>108</v>
      </c>
      <c r="C31" s="36"/>
      <c r="D31" s="37"/>
      <c r="E31" s="36"/>
      <c r="F31" s="36"/>
      <c r="G31" s="37">
        <v>23502.25</v>
      </c>
      <c r="H31" s="36"/>
      <c r="I31" s="36"/>
      <c r="J31" s="36">
        <v>30.96</v>
      </c>
      <c r="K31" s="36"/>
      <c r="L31" s="36">
        <v>6001.18</v>
      </c>
      <c r="M31" s="36"/>
      <c r="N31" s="36"/>
      <c r="O31" s="18">
        <f t="shared" si="6"/>
        <v>29534.39</v>
      </c>
      <c r="P31" s="36">
        <v>30320</v>
      </c>
      <c r="Q31" s="36"/>
      <c r="R31" s="36"/>
      <c r="S31" s="19">
        <f t="shared" si="7"/>
        <v>30320</v>
      </c>
      <c r="T31" s="20">
        <f t="shared" si="8"/>
        <v>-785.61000000000058</v>
      </c>
    </row>
    <row r="32" spans="1:20" ht="20.100000000000001" customHeight="1" x14ac:dyDescent="0.3">
      <c r="A32" s="3">
        <v>29</v>
      </c>
      <c r="B32" s="67" t="s">
        <v>109</v>
      </c>
      <c r="C32" s="36"/>
      <c r="D32" s="37"/>
      <c r="E32" s="36"/>
      <c r="F32" s="36"/>
      <c r="G32" s="37"/>
      <c r="H32" s="36"/>
      <c r="I32" s="36"/>
      <c r="J32" s="36">
        <v>1054.5999999999999</v>
      </c>
      <c r="K32" s="36"/>
      <c r="L32" s="36">
        <v>7767.11</v>
      </c>
      <c r="M32" s="36"/>
      <c r="N32" s="36"/>
      <c r="O32" s="18">
        <f t="shared" si="6"/>
        <v>8821.7099999999991</v>
      </c>
      <c r="P32" s="36"/>
      <c r="Q32" s="36"/>
      <c r="R32" s="36"/>
      <c r="S32" s="19">
        <f t="shared" si="7"/>
        <v>0</v>
      </c>
      <c r="T32" s="20">
        <f t="shared" si="8"/>
        <v>8821.7099999999991</v>
      </c>
    </row>
    <row r="33" spans="1:20" ht="20.100000000000001" customHeight="1" x14ac:dyDescent="0.3">
      <c r="A33" s="3">
        <v>30</v>
      </c>
      <c r="B33" s="67" t="s">
        <v>110</v>
      </c>
      <c r="C33" s="36"/>
      <c r="D33" s="37"/>
      <c r="E33" s="36"/>
      <c r="F33" s="36"/>
      <c r="G33" s="37"/>
      <c r="H33" s="36"/>
      <c r="I33" s="36"/>
      <c r="J33" s="36">
        <v>5689.21</v>
      </c>
      <c r="K33" s="36"/>
      <c r="L33" s="36">
        <v>2609.04</v>
      </c>
      <c r="M33" s="36"/>
      <c r="N33" s="36"/>
      <c r="O33" s="18">
        <f t="shared" si="6"/>
        <v>8298.25</v>
      </c>
      <c r="P33" s="36"/>
      <c r="Q33" s="36"/>
      <c r="R33" s="36"/>
      <c r="S33" s="19">
        <f t="shared" si="7"/>
        <v>0</v>
      </c>
      <c r="T33" s="20">
        <f t="shared" si="8"/>
        <v>8298.25</v>
      </c>
    </row>
    <row r="34" spans="1:20" s="4" customFormat="1" ht="20.100000000000001" customHeight="1" thickBot="1" x14ac:dyDescent="0.35">
      <c r="A34" s="27"/>
      <c r="B34" s="28" t="s">
        <v>77</v>
      </c>
      <c r="C34" s="29">
        <f t="shared" ref="C34:T34" si="9">SUM(C4:C33)</f>
        <v>0</v>
      </c>
      <c r="D34" s="29">
        <f t="shared" si="9"/>
        <v>4605843.57</v>
      </c>
      <c r="E34" s="29">
        <f t="shared" si="9"/>
        <v>931.94</v>
      </c>
      <c r="F34" s="29">
        <f t="shared" si="9"/>
        <v>0</v>
      </c>
      <c r="G34" s="29">
        <f t="shared" si="9"/>
        <v>56079.25</v>
      </c>
      <c r="H34" s="29">
        <f t="shared" si="9"/>
        <v>0</v>
      </c>
      <c r="I34" s="29">
        <f t="shared" si="9"/>
        <v>0</v>
      </c>
      <c r="J34" s="29">
        <f t="shared" si="9"/>
        <v>43097.219999999994</v>
      </c>
      <c r="K34" s="29">
        <f t="shared" si="9"/>
        <v>0</v>
      </c>
      <c r="L34" s="29">
        <f t="shared" si="9"/>
        <v>1225725.9899999998</v>
      </c>
      <c r="M34" s="29">
        <f t="shared" si="9"/>
        <v>2104.9</v>
      </c>
      <c r="N34" s="29">
        <f t="shared" si="9"/>
        <v>0</v>
      </c>
      <c r="O34" s="29">
        <f t="shared" si="9"/>
        <v>5933782.8699999992</v>
      </c>
      <c r="P34" s="29">
        <f t="shared" si="9"/>
        <v>30470</v>
      </c>
      <c r="Q34" s="29">
        <f t="shared" si="9"/>
        <v>605</v>
      </c>
      <c r="R34" s="29">
        <f t="shared" si="9"/>
        <v>8000</v>
      </c>
      <c r="S34" s="29">
        <f t="shared" si="9"/>
        <v>39075</v>
      </c>
      <c r="T34" s="30">
        <f t="shared" si="9"/>
        <v>5894707.8699999992</v>
      </c>
    </row>
    <row r="35" spans="1:20" s="16" customFormat="1" ht="16.5" customHeight="1" thickBot="1" x14ac:dyDescent="0.25">
      <c r="C35" s="1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>
        <f>SUM(C34:N34)</f>
        <v>5933782.870000001</v>
      </c>
      <c r="P35" s="21"/>
      <c r="Q35" s="21"/>
      <c r="R35" s="21"/>
      <c r="S35" s="21">
        <f>SUM(P34:R34)</f>
        <v>39075</v>
      </c>
      <c r="T35" s="31">
        <f>O34-S34</f>
        <v>5894707.8699999992</v>
      </c>
    </row>
    <row r="36" spans="1:20" s="5" customFormat="1" ht="18" customHeight="1" thickBot="1" x14ac:dyDescent="0.35">
      <c r="A36" s="22"/>
      <c r="B36" s="23" t="s">
        <v>78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542.55999999999995</v>
      </c>
      <c r="K36" s="32">
        <v>0</v>
      </c>
      <c r="L36" s="32">
        <v>34778.86</v>
      </c>
      <c r="M36" s="32">
        <v>0</v>
      </c>
      <c r="N36" s="32">
        <v>0</v>
      </c>
      <c r="O36" s="25">
        <f>SUM(C36:N36)</f>
        <v>35321.42</v>
      </c>
      <c r="P36" s="32">
        <v>0</v>
      </c>
      <c r="Q36" s="32">
        <v>0</v>
      </c>
      <c r="R36" s="32">
        <v>0</v>
      </c>
      <c r="S36" s="24">
        <f t="shared" ref="S36" si="10">SUM(P36:R36)</f>
        <v>0</v>
      </c>
      <c r="T36" s="26">
        <f t="shared" ref="T36" si="11">SUM(O36-S36)</f>
        <v>35321.42</v>
      </c>
    </row>
  </sheetData>
  <sheetProtection selectLockedCells="1"/>
  <mergeCells count="20">
    <mergeCell ref="T2:T3"/>
    <mergeCell ref="B2:B3"/>
    <mergeCell ref="M2:M3"/>
    <mergeCell ref="N2:N3"/>
    <mergeCell ref="O2:O3"/>
    <mergeCell ref="P2:P3"/>
    <mergeCell ref="Q2:Q3"/>
    <mergeCell ref="R2:R3"/>
    <mergeCell ref="H2:H3"/>
    <mergeCell ref="I2:I3"/>
    <mergeCell ref="J2:J3"/>
    <mergeCell ref="K2:K3"/>
    <mergeCell ref="L2:L3"/>
    <mergeCell ref="G2:G3"/>
    <mergeCell ref="F2:F3"/>
    <mergeCell ref="A2:A3"/>
    <mergeCell ref="C2:C3"/>
    <mergeCell ref="D2:D3"/>
    <mergeCell ref="E2:E3"/>
    <mergeCell ref="S2:S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3" orientation="landscape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36"/>
  <sheetViews>
    <sheetView topLeftCell="P1" workbookViewId="0">
      <pane ySplit="3" topLeftCell="A23" activePane="bottomLeft" state="frozen"/>
      <selection pane="bottomLeft" activeCell="AN36" sqref="AN36"/>
    </sheetView>
  </sheetViews>
  <sheetFormatPr defaultColWidth="8.6640625" defaultRowHeight="14.4" x14ac:dyDescent="0.3"/>
  <cols>
    <col min="1" max="1" width="4.44140625" style="1" customWidth="1"/>
    <col min="2" max="2" width="16.109375" style="1" customWidth="1"/>
    <col min="3" max="3" width="6.88671875" style="1" customWidth="1"/>
    <col min="4" max="4" width="10" style="1" customWidth="1"/>
    <col min="5" max="5" width="10.33203125" style="1" customWidth="1"/>
    <col min="6" max="6" width="8.109375" style="1" customWidth="1"/>
    <col min="7" max="7" width="9.33203125" style="1" customWidth="1"/>
    <col min="8" max="8" width="8.88671875" style="1" customWidth="1"/>
    <col min="9" max="9" width="8.5546875" style="1" customWidth="1"/>
    <col min="10" max="10" width="7.6640625" style="1" customWidth="1"/>
    <col min="11" max="11" width="8" style="1" customWidth="1"/>
    <col min="12" max="12" width="9.33203125" style="1" customWidth="1"/>
    <col min="13" max="13" width="8.6640625" style="1" customWidth="1"/>
    <col min="14" max="15" width="8.5546875" style="1" customWidth="1"/>
    <col min="16" max="16" width="10.109375" style="1" customWidth="1"/>
    <col min="17" max="17" width="9" style="1" customWidth="1"/>
    <col min="18" max="18" width="8" style="1" customWidth="1"/>
    <col min="19" max="19" width="9.88671875" style="1" customWidth="1"/>
    <col min="20" max="20" width="9.33203125" style="1" customWidth="1"/>
    <col min="21" max="21" width="9.44140625" style="1" customWidth="1"/>
    <col min="22" max="22" width="8.109375" style="1" customWidth="1"/>
    <col min="23" max="23" width="7.44140625" style="1" customWidth="1"/>
    <col min="24" max="25" width="8.6640625" style="1" customWidth="1"/>
    <col min="26" max="26" width="7.5546875" style="1" customWidth="1"/>
    <col min="27" max="27" width="7.88671875" style="1" customWidth="1"/>
    <col min="28" max="28" width="6.109375" style="1" customWidth="1"/>
    <col min="29" max="29" width="6.5546875" style="1" customWidth="1"/>
    <col min="30" max="30" width="7.109375" style="1" customWidth="1"/>
    <col min="31" max="31" width="6.44140625" style="1" customWidth="1"/>
    <col min="32" max="34" width="7.88671875" style="1" customWidth="1"/>
    <col min="35" max="35" width="7.5546875" style="1" customWidth="1"/>
    <col min="36" max="36" width="7" style="1" customWidth="1"/>
    <col min="37" max="16384" width="8.6640625" style="1"/>
  </cols>
  <sheetData>
    <row r="1" spans="1:39" ht="16.2" thickBot="1" x14ac:dyDescent="0.35">
      <c r="B1" s="6"/>
      <c r="E1" s="13" t="s">
        <v>113</v>
      </c>
      <c r="F1" s="14"/>
      <c r="G1" s="14"/>
      <c r="H1" s="14"/>
      <c r="I1" s="14"/>
      <c r="V1" s="6"/>
      <c r="X1" s="6" t="str">
        <f>E1</f>
        <v>Dunajsko-nitriansky seniorát - výdavky - rok 2025</v>
      </c>
    </row>
    <row r="2" spans="1:39" x14ac:dyDescent="0.3">
      <c r="A2" s="96" t="s">
        <v>3</v>
      </c>
      <c r="B2" s="98" t="s">
        <v>0</v>
      </c>
      <c r="C2" s="94" t="s">
        <v>37</v>
      </c>
      <c r="D2" s="94" t="s">
        <v>38</v>
      </c>
      <c r="E2" s="100" t="s">
        <v>36</v>
      </c>
      <c r="F2" s="101"/>
      <c r="G2" s="101"/>
      <c r="H2" s="101"/>
      <c r="I2" s="101"/>
      <c r="J2" s="101"/>
      <c r="K2" s="101"/>
      <c r="L2" s="101"/>
      <c r="M2" s="101"/>
      <c r="N2" s="94" t="s">
        <v>47</v>
      </c>
      <c r="O2" s="94" t="s">
        <v>48</v>
      </c>
      <c r="P2" s="94" t="s">
        <v>80</v>
      </c>
      <c r="Q2" s="94" t="s">
        <v>49</v>
      </c>
      <c r="R2" s="94" t="s">
        <v>50</v>
      </c>
      <c r="S2" s="94" t="s">
        <v>51</v>
      </c>
      <c r="T2" s="94" t="s">
        <v>52</v>
      </c>
      <c r="U2" s="94" t="s">
        <v>53</v>
      </c>
      <c r="V2" s="94" t="s">
        <v>54</v>
      </c>
      <c r="W2" s="94" t="s">
        <v>55</v>
      </c>
      <c r="X2" s="94" t="s">
        <v>56</v>
      </c>
      <c r="Y2" s="94" t="s">
        <v>57</v>
      </c>
      <c r="Z2" s="94" t="s">
        <v>58</v>
      </c>
      <c r="AA2" s="94" t="s">
        <v>59</v>
      </c>
      <c r="AB2" s="94" t="s">
        <v>60</v>
      </c>
      <c r="AC2" s="94" t="s">
        <v>61</v>
      </c>
      <c r="AD2" s="94" t="s">
        <v>62</v>
      </c>
      <c r="AE2" s="94" t="s">
        <v>63</v>
      </c>
      <c r="AF2" s="94" t="s">
        <v>64</v>
      </c>
      <c r="AG2" s="100" t="s">
        <v>2</v>
      </c>
      <c r="AH2" s="101"/>
      <c r="AI2" s="101"/>
      <c r="AJ2" s="101"/>
      <c r="AK2" s="94" t="s">
        <v>69</v>
      </c>
      <c r="AL2" s="94" t="s">
        <v>70</v>
      </c>
      <c r="AM2" s="103" t="s">
        <v>71</v>
      </c>
    </row>
    <row r="3" spans="1:39" ht="36.6" thickBot="1" x14ac:dyDescent="0.35">
      <c r="A3" s="97"/>
      <c r="B3" s="99"/>
      <c r="C3" s="95"/>
      <c r="D3" s="95"/>
      <c r="E3" s="11" t="s">
        <v>39</v>
      </c>
      <c r="F3" s="11" t="s">
        <v>40</v>
      </c>
      <c r="G3" s="11" t="s">
        <v>41</v>
      </c>
      <c r="H3" s="11" t="s">
        <v>79</v>
      </c>
      <c r="I3" s="11" t="s">
        <v>42</v>
      </c>
      <c r="J3" s="11" t="s">
        <v>43</v>
      </c>
      <c r="K3" s="11" t="s">
        <v>44</v>
      </c>
      <c r="L3" s="11" t="s">
        <v>45</v>
      </c>
      <c r="M3" s="11" t="s">
        <v>46</v>
      </c>
      <c r="N3" s="95"/>
      <c r="O3" s="102"/>
      <c r="P3" s="102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11" t="s">
        <v>65</v>
      </c>
      <c r="AH3" s="11" t="s">
        <v>66</v>
      </c>
      <c r="AI3" s="11" t="s">
        <v>67</v>
      </c>
      <c r="AJ3" s="11" t="s">
        <v>68</v>
      </c>
      <c r="AK3" s="95"/>
      <c r="AL3" s="102"/>
      <c r="AM3" s="104"/>
    </row>
    <row r="4" spans="1:39" ht="20.100000000000001" customHeight="1" x14ac:dyDescent="0.3">
      <c r="A4" s="2">
        <v>1</v>
      </c>
      <c r="B4" s="67" t="s">
        <v>81</v>
      </c>
      <c r="C4" s="33"/>
      <c r="D4" s="53">
        <f>SUM(E4:M4)</f>
        <v>11186.32</v>
      </c>
      <c r="E4" s="33">
        <v>6033.36</v>
      </c>
      <c r="F4" s="33"/>
      <c r="G4" s="33"/>
      <c r="H4" s="33"/>
      <c r="I4" s="33">
        <v>237.29</v>
      </c>
      <c r="J4" s="33"/>
      <c r="K4" s="33">
        <v>255.51</v>
      </c>
      <c r="L4" s="33">
        <v>606.03</v>
      </c>
      <c r="M4" s="33">
        <v>4054.13</v>
      </c>
      <c r="N4" s="33"/>
      <c r="O4" s="33"/>
      <c r="P4" s="53">
        <f>SUM(Q4:AD4)</f>
        <v>4137.6899999999996</v>
      </c>
      <c r="Q4" s="33"/>
      <c r="R4" s="33"/>
      <c r="S4" s="33">
        <v>175.37</v>
      </c>
      <c r="T4" s="33">
        <v>23.7</v>
      </c>
      <c r="U4" s="33"/>
      <c r="V4" s="33"/>
      <c r="W4" s="33">
        <v>112.99</v>
      </c>
      <c r="X4" s="33">
        <v>1020.07</v>
      </c>
      <c r="Y4" s="33">
        <v>2442.5</v>
      </c>
      <c r="Z4" s="33">
        <v>90.33</v>
      </c>
      <c r="AA4" s="33">
        <v>62</v>
      </c>
      <c r="AB4" s="33"/>
      <c r="AC4" s="33"/>
      <c r="AD4" s="33">
        <v>210.73</v>
      </c>
      <c r="AE4" s="33"/>
      <c r="AF4" s="53">
        <f>SUM(AG4:AJ4)</f>
        <v>3059.55</v>
      </c>
      <c r="AG4" s="33">
        <v>3059.55</v>
      </c>
      <c r="AH4" s="33"/>
      <c r="AI4" s="33"/>
      <c r="AJ4" s="33"/>
      <c r="AK4" s="63">
        <f>C4+D4+N4+O4+P4+AE4+AF4</f>
        <v>18383.559999999998</v>
      </c>
      <c r="AL4" s="17">
        <f>Príjmy!S4</f>
        <v>21183.42</v>
      </c>
      <c r="AM4" s="64">
        <f>AL4-AK4</f>
        <v>2799.8600000000006</v>
      </c>
    </row>
    <row r="5" spans="1:39" ht="20.100000000000001" customHeight="1" x14ac:dyDescent="0.3">
      <c r="A5" s="3">
        <v>2</v>
      </c>
      <c r="B5" s="67" t="s">
        <v>82</v>
      </c>
      <c r="C5" s="36"/>
      <c r="D5" s="54">
        <f t="shared" ref="D5:D26" si="0">SUM(E5:M5)</f>
        <v>8041.19</v>
      </c>
      <c r="E5" s="36"/>
      <c r="F5" s="36">
        <v>7680</v>
      </c>
      <c r="G5" s="36"/>
      <c r="H5" s="36">
        <v>35.450000000000003</v>
      </c>
      <c r="I5" s="36"/>
      <c r="J5" s="36"/>
      <c r="K5" s="36"/>
      <c r="L5" s="36">
        <v>325.74</v>
      </c>
      <c r="M5" s="36"/>
      <c r="N5" s="36"/>
      <c r="O5" s="36"/>
      <c r="P5" s="54">
        <f t="shared" ref="P5:P26" si="1">SUM(Q5:AD5)</f>
        <v>820.44</v>
      </c>
      <c r="Q5" s="36"/>
      <c r="R5" s="36">
        <v>22.4</v>
      </c>
      <c r="S5" s="36"/>
      <c r="T5" s="36"/>
      <c r="U5" s="36"/>
      <c r="V5" s="36">
        <v>188.93</v>
      </c>
      <c r="W5" s="36">
        <v>4.6399999999999997</v>
      </c>
      <c r="X5" s="36">
        <v>363.53</v>
      </c>
      <c r="Y5" s="36"/>
      <c r="Z5" s="36">
        <v>28.38</v>
      </c>
      <c r="AA5" s="36">
        <v>99.61</v>
      </c>
      <c r="AB5" s="36"/>
      <c r="AC5" s="36"/>
      <c r="AD5" s="36">
        <v>112.95</v>
      </c>
      <c r="AE5" s="36"/>
      <c r="AF5" s="54">
        <f t="shared" ref="AF5:AF26" si="2">SUM(AG5:AJ5)</f>
        <v>769.90000000000009</v>
      </c>
      <c r="AG5" s="36">
        <v>395.41</v>
      </c>
      <c r="AH5" s="36">
        <v>350</v>
      </c>
      <c r="AI5" s="36">
        <v>24.49</v>
      </c>
      <c r="AJ5" s="36"/>
      <c r="AK5" s="65">
        <f t="shared" ref="AK5:AK26" si="3">C5+D5+N5+O5+P5+AE5+AF5</f>
        <v>9631.5299999999988</v>
      </c>
      <c r="AL5" s="17">
        <f>Príjmy!S5</f>
        <v>9971.7799999999988</v>
      </c>
      <c r="AM5" s="66">
        <f t="shared" ref="AM5:AM26" si="4">AL5-AK5</f>
        <v>340.25</v>
      </c>
    </row>
    <row r="6" spans="1:39" ht="20.100000000000001" customHeight="1" x14ac:dyDescent="0.3">
      <c r="A6" s="3">
        <v>3</v>
      </c>
      <c r="B6" s="67" t="s">
        <v>83</v>
      </c>
      <c r="C6" s="36"/>
      <c r="D6" s="54">
        <f t="shared" si="0"/>
        <v>2152.66</v>
      </c>
      <c r="E6" s="36"/>
      <c r="F6" s="36">
        <v>617.20000000000005</v>
      </c>
      <c r="G6" s="36"/>
      <c r="H6" s="36">
        <v>147.85</v>
      </c>
      <c r="I6" s="36">
        <v>60</v>
      </c>
      <c r="J6" s="36"/>
      <c r="K6" s="36"/>
      <c r="L6" s="36">
        <v>342.95</v>
      </c>
      <c r="M6" s="36">
        <v>984.66</v>
      </c>
      <c r="N6" s="36"/>
      <c r="O6" s="36"/>
      <c r="P6" s="54">
        <f t="shared" si="1"/>
        <v>4016.48</v>
      </c>
      <c r="Q6" s="36"/>
      <c r="R6" s="36"/>
      <c r="S6" s="36">
        <v>236.12</v>
      </c>
      <c r="T6" s="36"/>
      <c r="U6" s="36"/>
      <c r="V6" s="36">
        <v>268.45</v>
      </c>
      <c r="W6" s="36">
        <v>201.97</v>
      </c>
      <c r="X6" s="36">
        <v>1757.67</v>
      </c>
      <c r="Y6" s="36">
        <v>879.19</v>
      </c>
      <c r="Z6" s="36">
        <v>607.17999999999995</v>
      </c>
      <c r="AA6" s="36">
        <v>49.5</v>
      </c>
      <c r="AB6" s="36"/>
      <c r="AC6" s="36"/>
      <c r="AD6" s="36">
        <v>16.399999999999999</v>
      </c>
      <c r="AE6" s="36"/>
      <c r="AF6" s="54">
        <f t="shared" si="2"/>
        <v>3241.36</v>
      </c>
      <c r="AG6" s="36">
        <v>3191.36</v>
      </c>
      <c r="AH6" s="36">
        <v>50</v>
      </c>
      <c r="AI6" s="36"/>
      <c r="AJ6" s="36"/>
      <c r="AK6" s="65">
        <f t="shared" si="3"/>
        <v>9410.5</v>
      </c>
      <c r="AL6" s="17">
        <f>Príjmy!S6</f>
        <v>13671.01</v>
      </c>
      <c r="AM6" s="66">
        <f t="shared" si="4"/>
        <v>4260.51</v>
      </c>
    </row>
    <row r="7" spans="1:39" ht="20.100000000000001" customHeight="1" x14ac:dyDescent="0.3">
      <c r="A7" s="3">
        <v>4</v>
      </c>
      <c r="B7" s="67" t="s">
        <v>84</v>
      </c>
      <c r="C7" s="36"/>
      <c r="D7" s="54">
        <f t="shared" si="0"/>
        <v>6687</v>
      </c>
      <c r="E7" s="36">
        <v>5753</v>
      </c>
      <c r="F7" s="36"/>
      <c r="G7" s="36"/>
      <c r="H7" s="36">
        <v>563</v>
      </c>
      <c r="I7" s="36">
        <v>143</v>
      </c>
      <c r="J7" s="36"/>
      <c r="K7" s="36"/>
      <c r="L7" s="36">
        <v>192</v>
      </c>
      <c r="M7" s="36">
        <v>36</v>
      </c>
      <c r="N7" s="36"/>
      <c r="O7" s="36"/>
      <c r="P7" s="54">
        <f t="shared" si="1"/>
        <v>5755</v>
      </c>
      <c r="Q7" s="36">
        <v>351</v>
      </c>
      <c r="R7" s="36"/>
      <c r="S7" s="36"/>
      <c r="T7" s="36">
        <v>20</v>
      </c>
      <c r="U7" s="36"/>
      <c r="V7" s="36">
        <v>471</v>
      </c>
      <c r="W7" s="36">
        <v>7</v>
      </c>
      <c r="X7" s="36">
        <v>751</v>
      </c>
      <c r="Y7" s="36">
        <v>3783</v>
      </c>
      <c r="Z7" s="36">
        <v>170</v>
      </c>
      <c r="AA7" s="36">
        <v>58</v>
      </c>
      <c r="AB7" s="36"/>
      <c r="AC7" s="36"/>
      <c r="AD7" s="36">
        <v>144</v>
      </c>
      <c r="AE7" s="36"/>
      <c r="AF7" s="54">
        <f t="shared" si="2"/>
        <v>3752</v>
      </c>
      <c r="AG7" s="36">
        <v>3046</v>
      </c>
      <c r="AH7" s="36">
        <v>650</v>
      </c>
      <c r="AI7" s="36">
        <v>56</v>
      </c>
      <c r="AJ7" s="36"/>
      <c r="AK7" s="65">
        <f t="shared" si="3"/>
        <v>16194</v>
      </c>
      <c r="AL7" s="17">
        <f>Príjmy!S7</f>
        <v>16079</v>
      </c>
      <c r="AM7" s="66">
        <f t="shared" si="4"/>
        <v>-115</v>
      </c>
    </row>
    <row r="8" spans="1:39" ht="20.100000000000001" customHeight="1" x14ac:dyDescent="0.3">
      <c r="A8" s="3">
        <v>5</v>
      </c>
      <c r="B8" s="67" t="s">
        <v>85</v>
      </c>
      <c r="C8" s="36"/>
      <c r="D8" s="54">
        <f t="shared" si="0"/>
        <v>3191.9</v>
      </c>
      <c r="E8" s="36">
        <v>873.33</v>
      </c>
      <c r="F8" s="36">
        <v>36.9</v>
      </c>
      <c r="G8" s="36"/>
      <c r="H8" s="36">
        <v>225.17</v>
      </c>
      <c r="I8" s="36">
        <v>51.22</v>
      </c>
      <c r="J8" s="36"/>
      <c r="K8" s="36">
        <v>191</v>
      </c>
      <c r="L8" s="36">
        <v>124.28</v>
      </c>
      <c r="M8" s="36">
        <v>1690</v>
      </c>
      <c r="N8" s="36"/>
      <c r="O8" s="36"/>
      <c r="P8" s="54">
        <f t="shared" si="1"/>
        <v>4990.0900000000011</v>
      </c>
      <c r="Q8" s="36">
        <v>226.31</v>
      </c>
      <c r="R8" s="36">
        <v>13.8</v>
      </c>
      <c r="S8" s="36">
        <v>80.88</v>
      </c>
      <c r="T8" s="36">
        <v>23.15</v>
      </c>
      <c r="U8" s="36"/>
      <c r="V8" s="36">
        <v>70.98</v>
      </c>
      <c r="W8" s="36">
        <v>157.85</v>
      </c>
      <c r="X8" s="36">
        <v>1765.04</v>
      </c>
      <c r="Y8" s="36">
        <v>2445.63</v>
      </c>
      <c r="Z8" s="36"/>
      <c r="AA8" s="36">
        <v>62.01</v>
      </c>
      <c r="AB8" s="36">
        <v>44.14</v>
      </c>
      <c r="AC8" s="36"/>
      <c r="AD8" s="36">
        <v>100.3</v>
      </c>
      <c r="AE8" s="36"/>
      <c r="AF8" s="54">
        <f t="shared" si="2"/>
        <v>5562.48</v>
      </c>
      <c r="AG8" s="36">
        <v>4992.4799999999996</v>
      </c>
      <c r="AH8" s="36">
        <v>80</v>
      </c>
      <c r="AI8" s="36">
        <v>490</v>
      </c>
      <c r="AJ8" s="36"/>
      <c r="AK8" s="65">
        <f t="shared" si="3"/>
        <v>13744.470000000001</v>
      </c>
      <c r="AL8" s="17">
        <f>Príjmy!S8</f>
        <v>17507.84</v>
      </c>
      <c r="AM8" s="66">
        <f t="shared" si="4"/>
        <v>3763.369999999999</v>
      </c>
    </row>
    <row r="9" spans="1:39" ht="20.100000000000001" customHeight="1" x14ac:dyDescent="0.3">
      <c r="A9" s="3">
        <v>6</v>
      </c>
      <c r="B9" s="67" t="s">
        <v>86</v>
      </c>
      <c r="C9" s="36"/>
      <c r="D9" s="54">
        <f t="shared" si="0"/>
        <v>2996</v>
      </c>
      <c r="E9" s="36">
        <v>2720</v>
      </c>
      <c r="F9" s="36"/>
      <c r="G9" s="36"/>
      <c r="H9" s="36"/>
      <c r="I9" s="36"/>
      <c r="J9" s="36"/>
      <c r="K9" s="36"/>
      <c r="L9" s="36"/>
      <c r="M9" s="36">
        <v>276</v>
      </c>
      <c r="N9" s="36"/>
      <c r="O9" s="36"/>
      <c r="P9" s="54">
        <f t="shared" si="1"/>
        <v>689</v>
      </c>
      <c r="Q9" s="36"/>
      <c r="R9" s="36"/>
      <c r="S9" s="36"/>
      <c r="T9" s="36"/>
      <c r="U9" s="36"/>
      <c r="V9" s="36">
        <v>97</v>
      </c>
      <c r="W9" s="36"/>
      <c r="X9" s="36">
        <v>517</v>
      </c>
      <c r="Y9" s="36"/>
      <c r="Z9" s="36"/>
      <c r="AA9" s="36"/>
      <c r="AB9" s="36"/>
      <c r="AC9" s="36"/>
      <c r="AD9" s="36">
        <v>75</v>
      </c>
      <c r="AE9" s="36"/>
      <c r="AF9" s="54">
        <f t="shared" si="2"/>
        <v>1298</v>
      </c>
      <c r="AG9" s="36">
        <v>378</v>
      </c>
      <c r="AH9" s="36">
        <v>410</v>
      </c>
      <c r="AI9" s="36">
        <v>510</v>
      </c>
      <c r="AJ9" s="36"/>
      <c r="AK9" s="65">
        <f t="shared" si="3"/>
        <v>4983</v>
      </c>
      <c r="AL9" s="17">
        <f>Príjmy!S9</f>
        <v>12724</v>
      </c>
      <c r="AM9" s="66">
        <f t="shared" si="4"/>
        <v>7741</v>
      </c>
    </row>
    <row r="10" spans="1:39" ht="20.100000000000001" customHeight="1" x14ac:dyDescent="0.3">
      <c r="A10" s="3">
        <v>7</v>
      </c>
      <c r="B10" s="67" t="s">
        <v>87</v>
      </c>
      <c r="C10" s="36"/>
      <c r="D10" s="54">
        <f t="shared" si="0"/>
        <v>6147.0999999999995</v>
      </c>
      <c r="E10" s="36">
        <v>5010</v>
      </c>
      <c r="F10" s="36"/>
      <c r="G10" s="36">
        <v>320</v>
      </c>
      <c r="H10" s="36">
        <v>273.39999999999998</v>
      </c>
      <c r="I10" s="36"/>
      <c r="J10" s="36"/>
      <c r="K10" s="36"/>
      <c r="L10" s="36">
        <v>127.9</v>
      </c>
      <c r="M10" s="36">
        <v>415.8</v>
      </c>
      <c r="N10" s="36"/>
      <c r="O10" s="36"/>
      <c r="P10" s="54">
        <f t="shared" si="1"/>
        <v>1010.63</v>
      </c>
      <c r="Q10" s="36"/>
      <c r="R10" s="36"/>
      <c r="S10" s="36"/>
      <c r="T10" s="36"/>
      <c r="U10" s="36"/>
      <c r="V10" s="36"/>
      <c r="W10" s="36"/>
      <c r="X10" s="36">
        <v>329.15</v>
      </c>
      <c r="Y10" s="36">
        <v>329.63</v>
      </c>
      <c r="Z10" s="36">
        <v>261.64</v>
      </c>
      <c r="AA10" s="36">
        <v>84.81</v>
      </c>
      <c r="AB10" s="36"/>
      <c r="AC10" s="36"/>
      <c r="AD10" s="36">
        <v>5.4</v>
      </c>
      <c r="AE10" s="36"/>
      <c r="AF10" s="54">
        <f t="shared" si="2"/>
        <v>2628.44</v>
      </c>
      <c r="AG10" s="36">
        <v>2004.44</v>
      </c>
      <c r="AH10" s="36">
        <v>624</v>
      </c>
      <c r="AI10" s="36"/>
      <c r="AJ10" s="36"/>
      <c r="AK10" s="65">
        <f t="shared" si="3"/>
        <v>9786.17</v>
      </c>
      <c r="AL10" s="17">
        <f>Príjmy!S10</f>
        <v>7382.7300000000005</v>
      </c>
      <c r="AM10" s="66">
        <f t="shared" si="4"/>
        <v>-2403.4399999999996</v>
      </c>
    </row>
    <row r="11" spans="1:39" ht="20.100000000000001" customHeight="1" x14ac:dyDescent="0.3">
      <c r="A11" s="3">
        <v>8</v>
      </c>
      <c r="B11" s="67" t="s">
        <v>88</v>
      </c>
      <c r="C11" s="36"/>
      <c r="D11" s="54">
        <f t="shared" si="0"/>
        <v>290</v>
      </c>
      <c r="E11" s="36"/>
      <c r="F11" s="36"/>
      <c r="G11" s="36"/>
      <c r="H11" s="36"/>
      <c r="I11" s="36"/>
      <c r="J11" s="36"/>
      <c r="K11" s="36"/>
      <c r="L11" s="36"/>
      <c r="M11" s="36">
        <v>290</v>
      </c>
      <c r="N11" s="36"/>
      <c r="O11" s="36"/>
      <c r="P11" s="54">
        <f t="shared" si="1"/>
        <v>288.34000000000003</v>
      </c>
      <c r="Q11" s="36"/>
      <c r="R11" s="36"/>
      <c r="S11" s="36"/>
      <c r="T11" s="36"/>
      <c r="U11" s="36">
        <v>180.3</v>
      </c>
      <c r="V11" s="36"/>
      <c r="W11" s="36"/>
      <c r="X11" s="36"/>
      <c r="Y11" s="36"/>
      <c r="Z11" s="36"/>
      <c r="AA11" s="36"/>
      <c r="AB11" s="36"/>
      <c r="AC11" s="36"/>
      <c r="AD11" s="36">
        <v>108.04</v>
      </c>
      <c r="AE11" s="36"/>
      <c r="AF11" s="54">
        <f t="shared" si="2"/>
        <v>34.76</v>
      </c>
      <c r="AG11" s="36">
        <v>34.76</v>
      </c>
      <c r="AH11" s="36"/>
      <c r="AI11" s="36"/>
      <c r="AJ11" s="36"/>
      <c r="AK11" s="65">
        <f t="shared" si="3"/>
        <v>613.1</v>
      </c>
      <c r="AL11" s="17">
        <f>Príjmy!S11</f>
        <v>286</v>
      </c>
      <c r="AM11" s="66">
        <f t="shared" si="4"/>
        <v>-327.10000000000002</v>
      </c>
    </row>
    <row r="12" spans="1:39" ht="20.100000000000001" customHeight="1" x14ac:dyDescent="0.3">
      <c r="A12" s="3">
        <v>9</v>
      </c>
      <c r="B12" s="67" t="s">
        <v>89</v>
      </c>
      <c r="C12" s="36"/>
      <c r="D12" s="54">
        <f t="shared" si="0"/>
        <v>970.35</v>
      </c>
      <c r="E12" s="36">
        <v>227</v>
      </c>
      <c r="F12" s="36"/>
      <c r="G12" s="36"/>
      <c r="H12" s="36"/>
      <c r="I12" s="36">
        <v>276.52</v>
      </c>
      <c r="J12" s="36"/>
      <c r="K12" s="36">
        <v>50</v>
      </c>
      <c r="L12" s="36">
        <v>103.33</v>
      </c>
      <c r="M12" s="36">
        <v>313.5</v>
      </c>
      <c r="N12" s="36"/>
      <c r="O12" s="36"/>
      <c r="P12" s="54">
        <f t="shared" si="1"/>
        <v>3328.66</v>
      </c>
      <c r="Q12" s="36">
        <v>138.1</v>
      </c>
      <c r="R12" s="36"/>
      <c r="S12" s="36"/>
      <c r="T12" s="36"/>
      <c r="U12" s="36"/>
      <c r="V12" s="36">
        <v>302.14999999999998</v>
      </c>
      <c r="W12" s="36"/>
      <c r="X12" s="36">
        <v>164.82</v>
      </c>
      <c r="Y12" s="36">
        <v>2534</v>
      </c>
      <c r="Z12" s="36"/>
      <c r="AA12" s="36"/>
      <c r="AB12" s="36"/>
      <c r="AC12" s="36"/>
      <c r="AD12" s="36">
        <v>189.59</v>
      </c>
      <c r="AE12" s="36"/>
      <c r="AF12" s="54">
        <f t="shared" si="2"/>
        <v>3080.88</v>
      </c>
      <c r="AG12" s="36">
        <v>2930.88</v>
      </c>
      <c r="AH12" s="36">
        <v>50</v>
      </c>
      <c r="AI12" s="36">
        <v>100</v>
      </c>
      <c r="AJ12" s="36"/>
      <c r="AK12" s="65">
        <f t="shared" si="3"/>
        <v>7379.89</v>
      </c>
      <c r="AL12" s="17">
        <f>Príjmy!S12</f>
        <v>4238</v>
      </c>
      <c r="AM12" s="66">
        <f t="shared" si="4"/>
        <v>-3141.8900000000003</v>
      </c>
    </row>
    <row r="13" spans="1:39" ht="20.100000000000001" customHeight="1" x14ac:dyDescent="0.3">
      <c r="A13" s="3">
        <v>10</v>
      </c>
      <c r="B13" s="67" t="s">
        <v>90</v>
      </c>
      <c r="C13" s="36"/>
      <c r="D13" s="54">
        <f t="shared" si="0"/>
        <v>1117.96</v>
      </c>
      <c r="E13" s="36">
        <v>300</v>
      </c>
      <c r="F13" s="36"/>
      <c r="G13" s="36">
        <v>465</v>
      </c>
      <c r="H13" s="36"/>
      <c r="I13" s="36"/>
      <c r="J13" s="36"/>
      <c r="K13" s="36"/>
      <c r="L13" s="36">
        <v>352.96</v>
      </c>
      <c r="M13" s="36"/>
      <c r="N13" s="36"/>
      <c r="O13" s="36"/>
      <c r="P13" s="54">
        <f t="shared" si="1"/>
        <v>1484.3400000000001</v>
      </c>
      <c r="Q13" s="36">
        <v>78</v>
      </c>
      <c r="R13" s="36"/>
      <c r="S13" s="36"/>
      <c r="T13" s="36"/>
      <c r="U13" s="36"/>
      <c r="V13" s="36">
        <v>947.85</v>
      </c>
      <c r="W13" s="36"/>
      <c r="X13" s="36">
        <v>296.36</v>
      </c>
      <c r="Y13" s="36"/>
      <c r="Z13" s="36">
        <v>13.06</v>
      </c>
      <c r="AA13" s="36">
        <v>78.900000000000006</v>
      </c>
      <c r="AB13" s="36"/>
      <c r="AC13" s="36"/>
      <c r="AD13" s="36">
        <v>70.17</v>
      </c>
      <c r="AE13" s="36"/>
      <c r="AF13" s="54">
        <f t="shared" si="2"/>
        <v>800.7</v>
      </c>
      <c r="AG13" s="36">
        <v>750.7</v>
      </c>
      <c r="AH13" s="36">
        <v>50</v>
      </c>
      <c r="AI13" s="36"/>
      <c r="AJ13" s="36"/>
      <c r="AK13" s="65">
        <f t="shared" si="3"/>
        <v>3403</v>
      </c>
      <c r="AL13" s="17">
        <f>Príjmy!S13</f>
        <v>4273.3500000000004</v>
      </c>
      <c r="AM13" s="66">
        <f t="shared" si="4"/>
        <v>870.35000000000036</v>
      </c>
    </row>
    <row r="14" spans="1:39" ht="20.100000000000001" customHeight="1" x14ac:dyDescent="0.3">
      <c r="A14" s="3">
        <v>11</v>
      </c>
      <c r="B14" s="67" t="s">
        <v>91</v>
      </c>
      <c r="C14" s="36"/>
      <c r="D14" s="54">
        <f t="shared" si="0"/>
        <v>986</v>
      </c>
      <c r="E14" s="36"/>
      <c r="F14" s="36"/>
      <c r="G14" s="36"/>
      <c r="H14" s="36"/>
      <c r="I14" s="36">
        <v>579</v>
      </c>
      <c r="J14" s="36"/>
      <c r="K14" s="36"/>
      <c r="L14" s="36">
        <v>195</v>
      </c>
      <c r="M14" s="36">
        <v>212</v>
      </c>
      <c r="N14" s="36"/>
      <c r="O14" s="36"/>
      <c r="P14" s="54">
        <f t="shared" si="1"/>
        <v>3346</v>
      </c>
      <c r="Q14" s="36">
        <v>181</v>
      </c>
      <c r="R14" s="36"/>
      <c r="S14" s="36">
        <v>18</v>
      </c>
      <c r="T14" s="36"/>
      <c r="U14" s="36"/>
      <c r="V14" s="36"/>
      <c r="W14" s="36">
        <v>101</v>
      </c>
      <c r="X14" s="36">
        <v>1227</v>
      </c>
      <c r="Y14" s="36">
        <v>1720</v>
      </c>
      <c r="Z14" s="36"/>
      <c r="AA14" s="36">
        <v>11</v>
      </c>
      <c r="AB14" s="36"/>
      <c r="AC14" s="36"/>
      <c r="AD14" s="36">
        <v>88</v>
      </c>
      <c r="AE14" s="36"/>
      <c r="AF14" s="54">
        <f t="shared" si="2"/>
        <v>3728</v>
      </c>
      <c r="AG14" s="36">
        <v>3628</v>
      </c>
      <c r="AH14" s="36">
        <v>100</v>
      </c>
      <c r="AI14" s="36"/>
      <c r="AJ14" s="36"/>
      <c r="AK14" s="65">
        <f t="shared" si="3"/>
        <v>8060</v>
      </c>
      <c r="AL14" s="17">
        <f>Príjmy!S14</f>
        <v>8483</v>
      </c>
      <c r="AM14" s="66">
        <f t="shared" si="4"/>
        <v>423</v>
      </c>
    </row>
    <row r="15" spans="1:39" ht="20.100000000000001" customHeight="1" x14ac:dyDescent="0.3">
      <c r="A15" s="3">
        <v>12</v>
      </c>
      <c r="B15" s="67" t="s">
        <v>92</v>
      </c>
      <c r="C15" s="36"/>
      <c r="D15" s="54">
        <f t="shared" si="0"/>
        <v>4194.82</v>
      </c>
      <c r="E15" s="36">
        <v>575.94000000000005</v>
      </c>
      <c r="F15" s="36"/>
      <c r="G15" s="36"/>
      <c r="H15" s="36">
        <v>1311.05</v>
      </c>
      <c r="I15" s="36">
        <v>288</v>
      </c>
      <c r="J15" s="36">
        <v>40.5</v>
      </c>
      <c r="K15" s="36"/>
      <c r="L15" s="36">
        <v>1406.51</v>
      </c>
      <c r="M15" s="36">
        <v>572.82000000000005</v>
      </c>
      <c r="N15" s="36"/>
      <c r="O15" s="36"/>
      <c r="P15" s="54">
        <f t="shared" si="1"/>
        <v>17706.39</v>
      </c>
      <c r="Q15" s="36">
        <v>3241.5</v>
      </c>
      <c r="R15" s="36">
        <v>18.2</v>
      </c>
      <c r="S15" s="36">
        <v>4</v>
      </c>
      <c r="T15" s="36"/>
      <c r="U15" s="36">
        <v>438.3</v>
      </c>
      <c r="V15" s="36">
        <v>10481.31</v>
      </c>
      <c r="W15" s="36">
        <v>77.569999999999993</v>
      </c>
      <c r="X15" s="36">
        <v>654.04</v>
      </c>
      <c r="Y15" s="36">
        <v>2516.69</v>
      </c>
      <c r="Z15" s="36">
        <v>24.54</v>
      </c>
      <c r="AA15" s="36">
        <v>31.53</v>
      </c>
      <c r="AB15" s="36">
        <v>0.06</v>
      </c>
      <c r="AC15" s="36"/>
      <c r="AD15" s="36">
        <v>218.65</v>
      </c>
      <c r="AE15" s="36"/>
      <c r="AF15" s="54">
        <f t="shared" si="2"/>
        <v>10200.39</v>
      </c>
      <c r="AG15" s="36">
        <v>6940.39</v>
      </c>
      <c r="AH15" s="36">
        <v>1060</v>
      </c>
      <c r="AI15" s="36">
        <v>2200</v>
      </c>
      <c r="AJ15" s="36"/>
      <c r="AK15" s="65">
        <f t="shared" si="3"/>
        <v>32101.599999999999</v>
      </c>
      <c r="AL15" s="17">
        <f>Príjmy!S15</f>
        <v>23813.219999999994</v>
      </c>
      <c r="AM15" s="66">
        <f t="shared" si="4"/>
        <v>-8288.3800000000047</v>
      </c>
    </row>
    <row r="16" spans="1:39" ht="20.100000000000001" customHeight="1" x14ac:dyDescent="0.3">
      <c r="A16" s="3">
        <v>13</v>
      </c>
      <c r="B16" s="67" t="s">
        <v>93</v>
      </c>
      <c r="C16" s="36"/>
      <c r="D16" s="54">
        <f t="shared" si="0"/>
        <v>15168</v>
      </c>
      <c r="E16" s="36">
        <v>6892</v>
      </c>
      <c r="F16" s="36">
        <v>5531</v>
      </c>
      <c r="G16" s="36">
        <v>600</v>
      </c>
      <c r="H16" s="36"/>
      <c r="I16" s="36">
        <v>247</v>
      </c>
      <c r="J16" s="36">
        <v>200</v>
      </c>
      <c r="K16" s="36"/>
      <c r="L16" s="36">
        <v>511</v>
      </c>
      <c r="M16" s="36">
        <v>1187</v>
      </c>
      <c r="N16" s="36"/>
      <c r="O16" s="36"/>
      <c r="P16" s="54">
        <f t="shared" si="1"/>
        <v>8742</v>
      </c>
      <c r="Q16" s="36">
        <v>300</v>
      </c>
      <c r="R16" s="36">
        <v>28</v>
      </c>
      <c r="S16" s="36">
        <v>13</v>
      </c>
      <c r="T16" s="36"/>
      <c r="U16" s="36">
        <v>67</v>
      </c>
      <c r="V16" s="36">
        <v>704</v>
      </c>
      <c r="W16" s="36">
        <v>164</v>
      </c>
      <c r="X16" s="36">
        <v>1627</v>
      </c>
      <c r="Y16" s="36">
        <v>4665</v>
      </c>
      <c r="Z16" s="36">
        <v>493</v>
      </c>
      <c r="AA16" s="36">
        <v>253</v>
      </c>
      <c r="AB16" s="36">
        <v>167</v>
      </c>
      <c r="AC16" s="36">
        <v>82</v>
      </c>
      <c r="AD16" s="36">
        <v>179</v>
      </c>
      <c r="AE16" s="36"/>
      <c r="AF16" s="54">
        <f t="shared" si="2"/>
        <v>2620</v>
      </c>
      <c r="AG16" s="36">
        <v>2600</v>
      </c>
      <c r="AH16" s="36">
        <v>20</v>
      </c>
      <c r="AI16" s="36"/>
      <c r="AJ16" s="36"/>
      <c r="AK16" s="65">
        <f t="shared" si="3"/>
        <v>26530</v>
      </c>
      <c r="AL16" s="17">
        <f>Príjmy!S16</f>
        <v>26807</v>
      </c>
      <c r="AM16" s="66">
        <f t="shared" si="4"/>
        <v>277</v>
      </c>
    </row>
    <row r="17" spans="1:39" ht="20.100000000000001" customHeight="1" x14ac:dyDescent="0.3">
      <c r="A17" s="3">
        <v>14</v>
      </c>
      <c r="B17" s="67" t="s">
        <v>94</v>
      </c>
      <c r="C17" s="36"/>
      <c r="D17" s="54">
        <f t="shared" si="0"/>
        <v>38852</v>
      </c>
      <c r="E17" s="36">
        <v>26054</v>
      </c>
      <c r="F17" s="36"/>
      <c r="G17" s="36">
        <v>420</v>
      </c>
      <c r="H17" s="36"/>
      <c r="I17" s="36">
        <v>293</v>
      </c>
      <c r="J17" s="36"/>
      <c r="K17" s="36">
        <v>1812</v>
      </c>
      <c r="L17" s="36">
        <v>706</v>
      </c>
      <c r="M17" s="36">
        <v>9567</v>
      </c>
      <c r="N17" s="36"/>
      <c r="O17" s="36"/>
      <c r="P17" s="54">
        <f t="shared" si="1"/>
        <v>18910</v>
      </c>
      <c r="Q17" s="36">
        <v>1213</v>
      </c>
      <c r="R17" s="36"/>
      <c r="S17" s="36">
        <v>572</v>
      </c>
      <c r="T17" s="36">
        <v>381</v>
      </c>
      <c r="U17" s="36">
        <v>650</v>
      </c>
      <c r="V17" s="36">
        <v>5794</v>
      </c>
      <c r="W17" s="36">
        <v>1575</v>
      </c>
      <c r="X17" s="36">
        <v>2653</v>
      </c>
      <c r="Y17" s="36">
        <v>4820</v>
      </c>
      <c r="Z17" s="36"/>
      <c r="AA17" s="36">
        <v>933</v>
      </c>
      <c r="AB17" s="36"/>
      <c r="AC17" s="36">
        <v>1</v>
      </c>
      <c r="AD17" s="36">
        <v>318</v>
      </c>
      <c r="AE17" s="36"/>
      <c r="AF17" s="54">
        <f t="shared" si="2"/>
        <v>11643</v>
      </c>
      <c r="AG17" s="36">
        <v>4971</v>
      </c>
      <c r="AH17" s="36">
        <v>930</v>
      </c>
      <c r="AI17" s="36">
        <v>2652</v>
      </c>
      <c r="AJ17" s="36">
        <v>3090</v>
      </c>
      <c r="AK17" s="65">
        <f t="shared" si="3"/>
        <v>69405</v>
      </c>
      <c r="AL17" s="17">
        <f>Príjmy!S17</f>
        <v>77238</v>
      </c>
      <c r="AM17" s="66">
        <f t="shared" si="4"/>
        <v>7833</v>
      </c>
    </row>
    <row r="18" spans="1:39" ht="20.100000000000001" customHeight="1" x14ac:dyDescent="0.3">
      <c r="A18" s="3">
        <v>15</v>
      </c>
      <c r="B18" s="67" t="s">
        <v>95</v>
      </c>
      <c r="C18" s="36"/>
      <c r="D18" s="54">
        <f t="shared" si="0"/>
        <v>4472.41</v>
      </c>
      <c r="E18" s="36">
        <v>2709.5</v>
      </c>
      <c r="F18" s="36"/>
      <c r="G18" s="36">
        <v>260</v>
      </c>
      <c r="H18" s="36"/>
      <c r="I18" s="36">
        <v>518.39</v>
      </c>
      <c r="J18" s="36">
        <v>120.8</v>
      </c>
      <c r="K18" s="36">
        <v>89</v>
      </c>
      <c r="L18" s="36">
        <v>442.98</v>
      </c>
      <c r="M18" s="36">
        <v>331.74</v>
      </c>
      <c r="N18" s="36"/>
      <c r="O18" s="36"/>
      <c r="P18" s="54">
        <f t="shared" si="1"/>
        <v>4626.03</v>
      </c>
      <c r="Q18" s="36">
        <v>241.11</v>
      </c>
      <c r="R18" s="36"/>
      <c r="S18" s="36">
        <v>177.2</v>
      </c>
      <c r="T18" s="36"/>
      <c r="U18" s="36"/>
      <c r="V18" s="36">
        <v>490.55</v>
      </c>
      <c r="W18" s="36">
        <v>29.68</v>
      </c>
      <c r="X18" s="36">
        <v>1423.06</v>
      </c>
      <c r="Y18" s="36">
        <v>2181.73</v>
      </c>
      <c r="Z18" s="36"/>
      <c r="AA18" s="36"/>
      <c r="AB18" s="36"/>
      <c r="AC18" s="36"/>
      <c r="AD18" s="36">
        <v>82.7</v>
      </c>
      <c r="AE18" s="36"/>
      <c r="AF18" s="54">
        <f t="shared" si="2"/>
        <v>1500.56</v>
      </c>
      <c r="AG18" s="36">
        <v>562.55999999999995</v>
      </c>
      <c r="AH18" s="36">
        <v>325.5</v>
      </c>
      <c r="AI18" s="36">
        <v>612.5</v>
      </c>
      <c r="AJ18" s="36"/>
      <c r="AK18" s="65">
        <f t="shared" si="3"/>
        <v>10598.999999999998</v>
      </c>
      <c r="AL18" s="17">
        <f>Príjmy!S18</f>
        <v>8954.91</v>
      </c>
      <c r="AM18" s="66">
        <f t="shared" si="4"/>
        <v>-1644.0899999999983</v>
      </c>
    </row>
    <row r="19" spans="1:39" ht="20.100000000000001" customHeight="1" x14ac:dyDescent="0.3">
      <c r="A19" s="3">
        <v>16</v>
      </c>
      <c r="B19" s="67" t="s">
        <v>96</v>
      </c>
      <c r="C19" s="36"/>
      <c r="D19" s="54">
        <f t="shared" si="0"/>
        <v>3955.89</v>
      </c>
      <c r="E19" s="36"/>
      <c r="F19" s="36"/>
      <c r="G19" s="36"/>
      <c r="H19" s="36"/>
      <c r="I19" s="36">
        <v>577.80999999999995</v>
      </c>
      <c r="J19" s="36"/>
      <c r="K19" s="36">
        <v>145.38999999999999</v>
      </c>
      <c r="L19" s="36">
        <v>1650.15</v>
      </c>
      <c r="M19" s="36">
        <v>1582.54</v>
      </c>
      <c r="N19" s="36"/>
      <c r="O19" s="36"/>
      <c r="P19" s="54">
        <f t="shared" si="1"/>
        <v>9980.57</v>
      </c>
      <c r="Q19" s="36">
        <v>1558.64</v>
      </c>
      <c r="R19" s="36"/>
      <c r="S19" s="36">
        <v>5</v>
      </c>
      <c r="T19" s="36"/>
      <c r="U19" s="36"/>
      <c r="V19" s="36">
        <v>1049.22</v>
      </c>
      <c r="W19" s="36">
        <v>489.76</v>
      </c>
      <c r="X19" s="36">
        <v>2137.81</v>
      </c>
      <c r="Y19" s="36">
        <v>4012.12</v>
      </c>
      <c r="Z19" s="36">
        <v>220.77</v>
      </c>
      <c r="AA19" s="36">
        <v>74</v>
      </c>
      <c r="AB19" s="36"/>
      <c r="AC19" s="36"/>
      <c r="AD19" s="36">
        <v>433.25</v>
      </c>
      <c r="AE19" s="36"/>
      <c r="AF19" s="54">
        <f t="shared" si="2"/>
        <v>9205.7199999999993</v>
      </c>
      <c r="AG19" s="36">
        <v>4475.3599999999997</v>
      </c>
      <c r="AH19" s="36"/>
      <c r="AI19" s="36">
        <v>3730.36</v>
      </c>
      <c r="AJ19" s="36">
        <v>1000</v>
      </c>
      <c r="AK19" s="65">
        <f t="shared" si="3"/>
        <v>23142.18</v>
      </c>
      <c r="AL19" s="17">
        <f>Príjmy!S19</f>
        <v>23888.270000000004</v>
      </c>
      <c r="AM19" s="66">
        <f t="shared" si="4"/>
        <v>746.09000000000378</v>
      </c>
    </row>
    <row r="20" spans="1:39" ht="20.100000000000001" customHeight="1" x14ac:dyDescent="0.3">
      <c r="A20" s="3">
        <v>17</v>
      </c>
      <c r="B20" s="67" t="s">
        <v>97</v>
      </c>
      <c r="C20" s="36">
        <v>548</v>
      </c>
      <c r="D20" s="54">
        <f t="shared" si="0"/>
        <v>112414</v>
      </c>
      <c r="E20" s="36">
        <v>93265</v>
      </c>
      <c r="F20" s="36">
        <v>3840</v>
      </c>
      <c r="G20" s="36">
        <v>370</v>
      </c>
      <c r="H20" s="36">
        <v>6140</v>
      </c>
      <c r="I20" s="36">
        <v>1165</v>
      </c>
      <c r="J20" s="36"/>
      <c r="K20" s="36">
        <v>550</v>
      </c>
      <c r="L20" s="36">
        <v>1879</v>
      </c>
      <c r="M20" s="36">
        <v>5205</v>
      </c>
      <c r="N20" s="36">
        <v>62835</v>
      </c>
      <c r="O20" s="36">
        <v>19171</v>
      </c>
      <c r="P20" s="54">
        <f t="shared" si="1"/>
        <v>26433</v>
      </c>
      <c r="Q20" s="36">
        <v>2544</v>
      </c>
      <c r="R20" s="36"/>
      <c r="S20" s="36">
        <v>141</v>
      </c>
      <c r="T20" s="36">
        <v>233</v>
      </c>
      <c r="U20" s="36">
        <v>3235</v>
      </c>
      <c r="V20" s="36">
        <v>2523</v>
      </c>
      <c r="W20" s="36">
        <v>2288</v>
      </c>
      <c r="X20" s="36">
        <v>3819</v>
      </c>
      <c r="Y20" s="36">
        <v>7315</v>
      </c>
      <c r="Z20" s="36">
        <v>327</v>
      </c>
      <c r="AA20" s="36">
        <v>483</v>
      </c>
      <c r="AB20" s="36">
        <v>3316</v>
      </c>
      <c r="AC20" s="36"/>
      <c r="AD20" s="36">
        <v>209</v>
      </c>
      <c r="AE20" s="36">
        <v>273</v>
      </c>
      <c r="AF20" s="54">
        <f t="shared" si="2"/>
        <v>14782</v>
      </c>
      <c r="AG20" s="36">
        <v>14236</v>
      </c>
      <c r="AH20" s="36">
        <v>546</v>
      </c>
      <c r="AI20" s="36"/>
      <c r="AJ20" s="36"/>
      <c r="AK20" s="65">
        <f t="shared" si="3"/>
        <v>236456</v>
      </c>
      <c r="AL20" s="17">
        <f>Príjmy!S20</f>
        <v>217287</v>
      </c>
      <c r="AM20" s="66">
        <f t="shared" si="4"/>
        <v>-19169</v>
      </c>
    </row>
    <row r="21" spans="1:39" ht="20.100000000000001" customHeight="1" x14ac:dyDescent="0.3">
      <c r="A21" s="3">
        <v>18</v>
      </c>
      <c r="B21" s="67" t="s">
        <v>98</v>
      </c>
      <c r="C21" s="36"/>
      <c r="D21" s="54">
        <f t="shared" ref="D21:D24" si="5">SUM(E21:M21)</f>
        <v>4327</v>
      </c>
      <c r="E21" s="36">
        <v>1377</v>
      </c>
      <c r="F21" s="36">
        <v>1474</v>
      </c>
      <c r="G21" s="36">
        <v>20</v>
      </c>
      <c r="H21" s="36">
        <v>307</v>
      </c>
      <c r="I21" s="36">
        <v>531</v>
      </c>
      <c r="J21" s="36"/>
      <c r="K21" s="36"/>
      <c r="L21" s="36">
        <v>499</v>
      </c>
      <c r="M21" s="36">
        <v>119</v>
      </c>
      <c r="N21" s="36"/>
      <c r="O21" s="36"/>
      <c r="P21" s="54">
        <f t="shared" ref="P21:P24" si="6">SUM(Q21:AD21)</f>
        <v>7007</v>
      </c>
      <c r="Q21" s="36">
        <v>888</v>
      </c>
      <c r="R21" s="36"/>
      <c r="S21" s="36">
        <v>93</v>
      </c>
      <c r="T21" s="36">
        <v>29</v>
      </c>
      <c r="U21" s="36"/>
      <c r="V21" s="36">
        <v>496</v>
      </c>
      <c r="W21" s="36">
        <v>394</v>
      </c>
      <c r="X21" s="36">
        <v>1652</v>
      </c>
      <c r="Y21" s="36">
        <v>2854</v>
      </c>
      <c r="Z21" s="36">
        <v>310</v>
      </c>
      <c r="AA21" s="36">
        <v>56</v>
      </c>
      <c r="AB21" s="36"/>
      <c r="AC21" s="36"/>
      <c r="AD21" s="36">
        <v>235</v>
      </c>
      <c r="AE21" s="36"/>
      <c r="AF21" s="54">
        <f t="shared" ref="AF21:AF24" si="7">SUM(AG21:AJ21)</f>
        <v>5022</v>
      </c>
      <c r="AG21" s="36">
        <v>4972</v>
      </c>
      <c r="AH21" s="36">
        <v>50</v>
      </c>
      <c r="AI21" s="36"/>
      <c r="AJ21" s="36"/>
      <c r="AK21" s="65">
        <f t="shared" ref="AK21:AK24" si="8">C21+D21+N21+O21+P21+AE21+AF21</f>
        <v>16356</v>
      </c>
      <c r="AL21" s="17">
        <f>Príjmy!S21</f>
        <v>23051</v>
      </c>
      <c r="AM21" s="66">
        <f t="shared" ref="AM21:AM24" si="9">AL21-AK21</f>
        <v>6695</v>
      </c>
    </row>
    <row r="22" spans="1:39" ht="20.100000000000001" customHeight="1" x14ac:dyDescent="0.3">
      <c r="A22" s="3">
        <v>19</v>
      </c>
      <c r="B22" s="67" t="s">
        <v>99</v>
      </c>
      <c r="C22" s="36"/>
      <c r="D22" s="54">
        <f t="shared" si="5"/>
        <v>10148</v>
      </c>
      <c r="E22" s="36">
        <v>6325</v>
      </c>
      <c r="F22" s="36">
        <v>117</v>
      </c>
      <c r="G22" s="36">
        <v>527</v>
      </c>
      <c r="H22" s="36">
        <v>1156</v>
      </c>
      <c r="I22" s="36">
        <v>463</v>
      </c>
      <c r="J22" s="36">
        <v>111</v>
      </c>
      <c r="K22" s="36"/>
      <c r="L22" s="36">
        <v>218</v>
      </c>
      <c r="M22" s="36">
        <v>1231</v>
      </c>
      <c r="N22" s="36"/>
      <c r="O22" s="36"/>
      <c r="P22" s="54">
        <f t="shared" si="6"/>
        <v>9909</v>
      </c>
      <c r="Q22" s="36">
        <v>123</v>
      </c>
      <c r="R22" s="36"/>
      <c r="S22" s="36">
        <v>77</v>
      </c>
      <c r="T22" s="36">
        <v>5</v>
      </c>
      <c r="U22" s="36"/>
      <c r="V22" s="36">
        <v>4731</v>
      </c>
      <c r="W22" s="36">
        <v>95</v>
      </c>
      <c r="X22" s="36">
        <v>1052</v>
      </c>
      <c r="Y22" s="36">
        <v>3454</v>
      </c>
      <c r="Z22" s="36">
        <v>26</v>
      </c>
      <c r="AA22" s="36">
        <v>202</v>
      </c>
      <c r="AB22" s="36"/>
      <c r="AC22" s="36"/>
      <c r="AD22" s="36">
        <v>144</v>
      </c>
      <c r="AE22" s="36"/>
      <c r="AF22" s="54">
        <f t="shared" si="7"/>
        <v>4937</v>
      </c>
      <c r="AG22" s="36">
        <v>3937</v>
      </c>
      <c r="AH22" s="36"/>
      <c r="AI22" s="36">
        <v>1000</v>
      </c>
      <c r="AJ22" s="36"/>
      <c r="AK22" s="65">
        <f t="shared" si="8"/>
        <v>24994</v>
      </c>
      <c r="AL22" s="17">
        <f>Príjmy!S22</f>
        <v>25646</v>
      </c>
      <c r="AM22" s="66">
        <f t="shared" si="9"/>
        <v>652</v>
      </c>
    </row>
    <row r="23" spans="1:39" ht="20.100000000000001" customHeight="1" x14ac:dyDescent="0.3">
      <c r="A23" s="3">
        <v>20</v>
      </c>
      <c r="B23" s="67" t="s">
        <v>100</v>
      </c>
      <c r="C23" s="36"/>
      <c r="D23" s="54">
        <f t="shared" si="5"/>
        <v>11708.43</v>
      </c>
      <c r="E23" s="36">
        <v>7700</v>
      </c>
      <c r="F23" s="36"/>
      <c r="G23" s="36">
        <v>130</v>
      </c>
      <c r="H23" s="36"/>
      <c r="I23" s="36"/>
      <c r="J23" s="36"/>
      <c r="K23" s="36"/>
      <c r="L23" s="36">
        <v>257.86</v>
      </c>
      <c r="M23" s="36">
        <v>3620.57</v>
      </c>
      <c r="N23" s="36"/>
      <c r="O23" s="36"/>
      <c r="P23" s="54">
        <f t="shared" si="6"/>
        <v>5490.45</v>
      </c>
      <c r="Q23" s="36">
        <v>167.8</v>
      </c>
      <c r="R23" s="36"/>
      <c r="S23" s="36">
        <v>269.93</v>
      </c>
      <c r="T23" s="36"/>
      <c r="U23" s="36">
        <v>30.43</v>
      </c>
      <c r="V23" s="36">
        <v>1920.91</v>
      </c>
      <c r="W23" s="36">
        <v>168.52</v>
      </c>
      <c r="X23" s="36">
        <v>1281.93</v>
      </c>
      <c r="Y23" s="36">
        <v>1400</v>
      </c>
      <c r="Z23" s="36">
        <v>163.19</v>
      </c>
      <c r="AA23" s="36"/>
      <c r="AB23" s="36">
        <v>22.24</v>
      </c>
      <c r="AC23" s="36"/>
      <c r="AD23" s="36">
        <v>65.5</v>
      </c>
      <c r="AE23" s="36"/>
      <c r="AF23" s="54">
        <f t="shared" si="7"/>
        <v>2834.96</v>
      </c>
      <c r="AG23" s="36">
        <v>2784.96</v>
      </c>
      <c r="AH23" s="36">
        <v>50</v>
      </c>
      <c r="AI23" s="36"/>
      <c r="AJ23" s="36"/>
      <c r="AK23" s="65">
        <f t="shared" si="8"/>
        <v>20033.84</v>
      </c>
      <c r="AL23" s="17">
        <f>Príjmy!S23</f>
        <v>22045.409999999996</v>
      </c>
      <c r="AM23" s="66">
        <f t="shared" si="9"/>
        <v>2011.5699999999961</v>
      </c>
    </row>
    <row r="24" spans="1:39" ht="20.100000000000001" customHeight="1" x14ac:dyDescent="0.3">
      <c r="A24" s="3">
        <v>21</v>
      </c>
      <c r="B24" s="67" t="s">
        <v>101</v>
      </c>
      <c r="C24" s="36"/>
      <c r="D24" s="54">
        <f t="shared" si="5"/>
        <v>3382.26</v>
      </c>
      <c r="E24" s="36">
        <v>400</v>
      </c>
      <c r="F24" s="36">
        <v>563</v>
      </c>
      <c r="G24" s="36">
        <v>450.95</v>
      </c>
      <c r="H24" s="36"/>
      <c r="I24" s="36"/>
      <c r="J24" s="36"/>
      <c r="K24" s="36"/>
      <c r="L24" s="36">
        <v>168.31</v>
      </c>
      <c r="M24" s="36">
        <v>1800</v>
      </c>
      <c r="N24" s="36"/>
      <c r="O24" s="36"/>
      <c r="P24" s="54">
        <f t="shared" si="6"/>
        <v>2372.19</v>
      </c>
      <c r="Q24" s="36">
        <v>78</v>
      </c>
      <c r="R24" s="36"/>
      <c r="S24" s="36">
        <v>13.2</v>
      </c>
      <c r="T24" s="36"/>
      <c r="U24" s="36"/>
      <c r="V24" s="36">
        <v>340</v>
      </c>
      <c r="W24" s="36"/>
      <c r="X24" s="36">
        <v>413.97</v>
      </c>
      <c r="Y24" s="36">
        <v>898</v>
      </c>
      <c r="Z24" s="36">
        <v>337.13</v>
      </c>
      <c r="AA24" s="36">
        <v>76.2</v>
      </c>
      <c r="AB24" s="36"/>
      <c r="AC24" s="36"/>
      <c r="AD24" s="36">
        <v>215.69</v>
      </c>
      <c r="AE24" s="36"/>
      <c r="AF24" s="54">
        <f t="shared" si="7"/>
        <v>2683.76</v>
      </c>
      <c r="AG24" s="36">
        <v>2633.76</v>
      </c>
      <c r="AH24" s="36">
        <v>50</v>
      </c>
      <c r="AI24" s="36"/>
      <c r="AJ24" s="36"/>
      <c r="AK24" s="65">
        <f t="shared" si="8"/>
        <v>8438.2100000000009</v>
      </c>
      <c r="AL24" s="17">
        <f>Príjmy!S24</f>
        <v>9074.7800000000007</v>
      </c>
      <c r="AM24" s="66">
        <f t="shared" si="9"/>
        <v>636.56999999999971</v>
      </c>
    </row>
    <row r="25" spans="1:39" ht="20.100000000000001" customHeight="1" x14ac:dyDescent="0.3">
      <c r="A25" s="3">
        <v>22</v>
      </c>
      <c r="B25" s="67" t="s">
        <v>102</v>
      </c>
      <c r="C25" s="36"/>
      <c r="D25" s="54">
        <f t="shared" si="0"/>
        <v>12154</v>
      </c>
      <c r="E25" s="36">
        <v>8270</v>
      </c>
      <c r="F25" s="36">
        <v>1191</v>
      </c>
      <c r="G25" s="36"/>
      <c r="H25" s="36">
        <v>1961</v>
      </c>
      <c r="I25" s="36"/>
      <c r="J25" s="36"/>
      <c r="K25" s="36">
        <v>302</v>
      </c>
      <c r="L25" s="36">
        <v>352</v>
      </c>
      <c r="M25" s="36">
        <v>78</v>
      </c>
      <c r="N25" s="36"/>
      <c r="O25" s="36"/>
      <c r="P25" s="54">
        <f t="shared" si="1"/>
        <v>4305</v>
      </c>
      <c r="Q25" s="36">
        <v>29</v>
      </c>
      <c r="R25" s="36"/>
      <c r="S25" s="36">
        <v>213</v>
      </c>
      <c r="T25" s="36">
        <v>9</v>
      </c>
      <c r="U25" s="36"/>
      <c r="V25" s="36">
        <v>304</v>
      </c>
      <c r="W25" s="36">
        <v>155</v>
      </c>
      <c r="X25" s="36">
        <v>2093</v>
      </c>
      <c r="Y25" s="36">
        <v>444</v>
      </c>
      <c r="Z25" s="36">
        <v>845</v>
      </c>
      <c r="AA25" s="36">
        <v>104</v>
      </c>
      <c r="AB25" s="36"/>
      <c r="AC25" s="36"/>
      <c r="AD25" s="36">
        <v>109</v>
      </c>
      <c r="AE25" s="36"/>
      <c r="AF25" s="54">
        <f t="shared" si="2"/>
        <v>842</v>
      </c>
      <c r="AG25" s="36">
        <v>692</v>
      </c>
      <c r="AH25" s="36">
        <v>50</v>
      </c>
      <c r="AI25" s="36">
        <v>100</v>
      </c>
      <c r="AJ25" s="36"/>
      <c r="AK25" s="65">
        <f t="shared" si="3"/>
        <v>17301</v>
      </c>
      <c r="AL25" s="17">
        <f>Príjmy!S25</f>
        <v>21494</v>
      </c>
      <c r="AM25" s="66">
        <f t="shared" si="4"/>
        <v>4193</v>
      </c>
    </row>
    <row r="26" spans="1:39" ht="20.100000000000001" customHeight="1" x14ac:dyDescent="0.3">
      <c r="A26" s="3">
        <v>23</v>
      </c>
      <c r="B26" s="67" t="s">
        <v>103</v>
      </c>
      <c r="C26" s="36"/>
      <c r="D26" s="54">
        <f t="shared" si="0"/>
        <v>1020.22</v>
      </c>
      <c r="E26" s="36"/>
      <c r="F26" s="36"/>
      <c r="G26" s="36">
        <v>735.15</v>
      </c>
      <c r="H26" s="36"/>
      <c r="I26" s="36"/>
      <c r="J26" s="36"/>
      <c r="K26" s="36"/>
      <c r="L26" s="36">
        <v>155.37</v>
      </c>
      <c r="M26" s="36">
        <v>129.69999999999999</v>
      </c>
      <c r="N26" s="36"/>
      <c r="O26" s="36"/>
      <c r="P26" s="54">
        <f t="shared" si="1"/>
        <v>1905.96</v>
      </c>
      <c r="Q26" s="36">
        <v>488.39</v>
      </c>
      <c r="R26" s="36"/>
      <c r="S26" s="36">
        <v>4</v>
      </c>
      <c r="T26" s="36"/>
      <c r="U26" s="36"/>
      <c r="V26" s="36"/>
      <c r="W26" s="36"/>
      <c r="X26" s="36">
        <v>275.68</v>
      </c>
      <c r="Y26" s="36">
        <v>227.94</v>
      </c>
      <c r="Z26" s="36">
        <v>780.37</v>
      </c>
      <c r="AA26" s="36"/>
      <c r="AB26" s="36"/>
      <c r="AC26" s="36"/>
      <c r="AD26" s="36">
        <v>129.58000000000001</v>
      </c>
      <c r="AE26" s="36"/>
      <c r="AF26" s="54">
        <f t="shared" si="2"/>
        <v>2719.9700000000003</v>
      </c>
      <c r="AG26" s="36">
        <v>1729.97</v>
      </c>
      <c r="AH26" s="36">
        <v>990</v>
      </c>
      <c r="AI26" s="36"/>
      <c r="AJ26" s="36"/>
      <c r="AK26" s="65">
        <f t="shared" si="3"/>
        <v>5646.1500000000005</v>
      </c>
      <c r="AL26" s="17">
        <f>Príjmy!S26</f>
        <v>7116.45</v>
      </c>
      <c r="AM26" s="66">
        <f t="shared" si="4"/>
        <v>1470.2999999999993</v>
      </c>
    </row>
    <row r="27" spans="1:39" ht="20.100000000000001" customHeight="1" x14ac:dyDescent="0.3">
      <c r="A27" s="3">
        <v>24</v>
      </c>
      <c r="B27" s="67" t="s">
        <v>104</v>
      </c>
      <c r="C27" s="36"/>
      <c r="D27" s="54">
        <f t="shared" ref="D27:D33" si="10">SUM(E27:M27)</f>
        <v>3998</v>
      </c>
      <c r="E27" s="36">
        <v>3435</v>
      </c>
      <c r="F27" s="36"/>
      <c r="G27" s="36"/>
      <c r="H27" s="36"/>
      <c r="I27" s="36"/>
      <c r="J27" s="36">
        <v>92</v>
      </c>
      <c r="K27" s="36">
        <v>250</v>
      </c>
      <c r="L27" s="36">
        <v>144</v>
      </c>
      <c r="M27" s="36">
        <v>77</v>
      </c>
      <c r="N27" s="36"/>
      <c r="O27" s="36"/>
      <c r="P27" s="54">
        <f t="shared" ref="P27:P33" si="11">SUM(Q27:AD27)</f>
        <v>5563</v>
      </c>
      <c r="Q27" s="36"/>
      <c r="R27" s="36"/>
      <c r="S27" s="36">
        <v>42</v>
      </c>
      <c r="T27" s="36"/>
      <c r="U27" s="36"/>
      <c r="V27" s="36">
        <v>314</v>
      </c>
      <c r="W27" s="36">
        <v>139</v>
      </c>
      <c r="X27" s="36">
        <v>972</v>
      </c>
      <c r="Y27" s="36">
        <v>2747</v>
      </c>
      <c r="Z27" s="36">
        <v>300</v>
      </c>
      <c r="AA27" s="36">
        <v>956</v>
      </c>
      <c r="AB27" s="36"/>
      <c r="AC27" s="36"/>
      <c r="AD27" s="36">
        <v>93</v>
      </c>
      <c r="AE27" s="36"/>
      <c r="AF27" s="54">
        <f t="shared" ref="AF27:AF33" si="12">SUM(AG27:AJ27)</f>
        <v>2062</v>
      </c>
      <c r="AG27" s="36">
        <v>2032</v>
      </c>
      <c r="AH27" s="36">
        <v>30</v>
      </c>
      <c r="AI27" s="36"/>
      <c r="AJ27" s="36"/>
      <c r="AK27" s="65">
        <f t="shared" ref="AK27:AK33" si="13">C27+D27+N27+O27+P27+AE27+AF27</f>
        <v>11623</v>
      </c>
      <c r="AL27" s="17">
        <f>Príjmy!S27</f>
        <v>8898</v>
      </c>
      <c r="AM27" s="66">
        <f t="shared" ref="AM27:AM33" si="14">AL27-AK27</f>
        <v>-2725</v>
      </c>
    </row>
    <row r="28" spans="1:39" ht="20.100000000000001" customHeight="1" x14ac:dyDescent="0.3">
      <c r="A28" s="3">
        <v>25</v>
      </c>
      <c r="B28" s="67" t="s">
        <v>105</v>
      </c>
      <c r="C28" s="36"/>
      <c r="D28" s="54">
        <f t="shared" si="10"/>
        <v>102</v>
      </c>
      <c r="E28" s="36"/>
      <c r="F28" s="36"/>
      <c r="G28" s="36">
        <v>84</v>
      </c>
      <c r="H28" s="36"/>
      <c r="I28" s="36"/>
      <c r="J28" s="36"/>
      <c r="K28" s="36"/>
      <c r="L28" s="36"/>
      <c r="M28" s="36">
        <v>18</v>
      </c>
      <c r="N28" s="36"/>
      <c r="O28" s="36"/>
      <c r="P28" s="54">
        <f t="shared" si="11"/>
        <v>3265</v>
      </c>
      <c r="Q28" s="36">
        <v>208</v>
      </c>
      <c r="R28" s="36"/>
      <c r="S28" s="36">
        <v>82</v>
      </c>
      <c r="T28" s="36"/>
      <c r="U28" s="36"/>
      <c r="V28" s="36"/>
      <c r="W28" s="36"/>
      <c r="X28" s="36">
        <v>1544</v>
      </c>
      <c r="Y28" s="36">
        <v>1075</v>
      </c>
      <c r="Z28" s="36"/>
      <c r="AA28" s="36">
        <v>142</v>
      </c>
      <c r="AB28" s="36">
        <v>1</v>
      </c>
      <c r="AC28" s="36">
        <v>8</v>
      </c>
      <c r="AD28" s="36">
        <v>205</v>
      </c>
      <c r="AE28" s="36">
        <v>188</v>
      </c>
      <c r="AF28" s="54">
        <f t="shared" si="12"/>
        <v>0</v>
      </c>
      <c r="AG28" s="36"/>
      <c r="AH28" s="36"/>
      <c r="AI28" s="36"/>
      <c r="AJ28" s="36"/>
      <c r="AK28" s="65">
        <f t="shared" si="13"/>
        <v>3555</v>
      </c>
      <c r="AL28" s="17">
        <f>Príjmy!S28</f>
        <v>3857</v>
      </c>
      <c r="AM28" s="66">
        <f t="shared" si="14"/>
        <v>302</v>
      </c>
    </row>
    <row r="29" spans="1:39" ht="20.100000000000001" customHeight="1" x14ac:dyDescent="0.3">
      <c r="A29" s="3">
        <v>26</v>
      </c>
      <c r="B29" s="67" t="s">
        <v>106</v>
      </c>
      <c r="C29" s="36"/>
      <c r="D29" s="54">
        <f t="shared" si="10"/>
        <v>263.83</v>
      </c>
      <c r="E29" s="36"/>
      <c r="F29" s="36"/>
      <c r="G29" s="36"/>
      <c r="H29" s="36"/>
      <c r="I29" s="36"/>
      <c r="J29" s="36"/>
      <c r="K29" s="36"/>
      <c r="L29" s="36">
        <v>118.83</v>
      </c>
      <c r="M29" s="36">
        <v>145</v>
      </c>
      <c r="N29" s="36"/>
      <c r="O29" s="36"/>
      <c r="P29" s="54">
        <f t="shared" si="11"/>
        <v>826.5</v>
      </c>
      <c r="Q29" s="36"/>
      <c r="R29" s="36"/>
      <c r="S29" s="36"/>
      <c r="T29" s="36"/>
      <c r="U29" s="36"/>
      <c r="V29" s="36"/>
      <c r="W29" s="36"/>
      <c r="X29" s="36">
        <v>90.38</v>
      </c>
      <c r="Y29" s="36">
        <v>724.87</v>
      </c>
      <c r="Z29" s="36"/>
      <c r="AA29" s="36">
        <v>11.25</v>
      </c>
      <c r="AB29" s="36"/>
      <c r="AC29" s="36"/>
      <c r="AD29" s="36"/>
      <c r="AE29" s="36"/>
      <c r="AF29" s="54">
        <f t="shared" si="12"/>
        <v>1080.96</v>
      </c>
      <c r="AG29" s="36">
        <v>970.96</v>
      </c>
      <c r="AH29" s="36">
        <v>110</v>
      </c>
      <c r="AI29" s="36"/>
      <c r="AJ29" s="36"/>
      <c r="AK29" s="65">
        <f t="shared" si="13"/>
        <v>2171.29</v>
      </c>
      <c r="AL29" s="17">
        <f>Príjmy!S29</f>
        <v>2147</v>
      </c>
      <c r="AM29" s="66">
        <f t="shared" si="14"/>
        <v>-24.289999999999964</v>
      </c>
    </row>
    <row r="30" spans="1:39" ht="20.100000000000001" customHeight="1" x14ac:dyDescent="0.3">
      <c r="A30" s="3">
        <v>27</v>
      </c>
      <c r="B30" s="67" t="s">
        <v>107</v>
      </c>
      <c r="C30" s="36"/>
      <c r="D30" s="54">
        <f t="shared" si="10"/>
        <v>465.82</v>
      </c>
      <c r="E30" s="36"/>
      <c r="F30" s="36"/>
      <c r="G30" s="36">
        <v>190</v>
      </c>
      <c r="H30" s="36">
        <v>36.200000000000003</v>
      </c>
      <c r="I30" s="36"/>
      <c r="J30" s="36"/>
      <c r="K30" s="36"/>
      <c r="L30" s="36">
        <v>39.619999999999997</v>
      </c>
      <c r="M30" s="36">
        <v>200</v>
      </c>
      <c r="N30" s="36"/>
      <c r="O30" s="36"/>
      <c r="P30" s="54">
        <f t="shared" si="11"/>
        <v>398.09999999999997</v>
      </c>
      <c r="Q30" s="36">
        <v>73.819999999999993</v>
      </c>
      <c r="R30" s="36"/>
      <c r="S30" s="36"/>
      <c r="T30" s="36"/>
      <c r="U30" s="36"/>
      <c r="V30" s="36"/>
      <c r="W30" s="36">
        <v>8.3699999999999992</v>
      </c>
      <c r="X30" s="36">
        <v>115.83</v>
      </c>
      <c r="Y30" s="36">
        <v>120</v>
      </c>
      <c r="Z30" s="36"/>
      <c r="AA30" s="36"/>
      <c r="AB30" s="36"/>
      <c r="AC30" s="36"/>
      <c r="AD30" s="36">
        <v>80.08</v>
      </c>
      <c r="AE30" s="36"/>
      <c r="AF30" s="54">
        <f t="shared" si="12"/>
        <v>1374.32</v>
      </c>
      <c r="AG30" s="36">
        <v>1324.32</v>
      </c>
      <c r="AH30" s="36">
        <v>50</v>
      </c>
      <c r="AI30" s="36"/>
      <c r="AJ30" s="36"/>
      <c r="AK30" s="65">
        <f t="shared" si="13"/>
        <v>2238.2399999999998</v>
      </c>
      <c r="AL30" s="17">
        <f>Príjmy!S30</f>
        <v>1943.94</v>
      </c>
      <c r="AM30" s="66">
        <f t="shared" si="14"/>
        <v>-294.29999999999973</v>
      </c>
    </row>
    <row r="31" spans="1:39" ht="20.100000000000001" customHeight="1" x14ac:dyDescent="0.3">
      <c r="A31" s="3">
        <v>28</v>
      </c>
      <c r="B31" s="67" t="s">
        <v>108</v>
      </c>
      <c r="C31" s="36"/>
      <c r="D31" s="54">
        <f t="shared" si="10"/>
        <v>1264.3799999999999</v>
      </c>
      <c r="E31" s="36">
        <v>46.5</v>
      </c>
      <c r="F31" s="36"/>
      <c r="G31" s="36">
        <v>898.42</v>
      </c>
      <c r="H31" s="36">
        <v>18.95</v>
      </c>
      <c r="I31" s="36">
        <v>206.46</v>
      </c>
      <c r="J31" s="36"/>
      <c r="K31" s="36"/>
      <c r="L31" s="36"/>
      <c r="M31" s="36">
        <v>94.05</v>
      </c>
      <c r="N31" s="36"/>
      <c r="O31" s="36"/>
      <c r="P31" s="54">
        <f t="shared" si="11"/>
        <v>1714.73</v>
      </c>
      <c r="Q31" s="36">
        <v>65</v>
      </c>
      <c r="R31" s="36">
        <v>11.85</v>
      </c>
      <c r="S31" s="36">
        <v>10.44</v>
      </c>
      <c r="T31" s="36"/>
      <c r="U31" s="36"/>
      <c r="V31" s="36">
        <v>245.78</v>
      </c>
      <c r="W31" s="36">
        <v>149.35</v>
      </c>
      <c r="X31" s="36">
        <v>152.88</v>
      </c>
      <c r="Y31" s="36">
        <v>985.93</v>
      </c>
      <c r="Z31" s="36"/>
      <c r="AA31" s="36"/>
      <c r="AB31" s="36"/>
      <c r="AC31" s="36"/>
      <c r="AD31" s="36">
        <v>93.5</v>
      </c>
      <c r="AE31" s="36"/>
      <c r="AF31" s="54">
        <f t="shared" si="12"/>
        <v>5289.4400000000005</v>
      </c>
      <c r="AG31" s="36">
        <v>1729.44</v>
      </c>
      <c r="AH31" s="36">
        <v>30</v>
      </c>
      <c r="AI31" s="36">
        <v>1970</v>
      </c>
      <c r="AJ31" s="36">
        <v>1560</v>
      </c>
      <c r="AK31" s="65">
        <f t="shared" si="13"/>
        <v>8268.5499999999993</v>
      </c>
      <c r="AL31" s="17">
        <f>Príjmy!S31</f>
        <v>8702.2199999999993</v>
      </c>
      <c r="AM31" s="66">
        <f t="shared" si="14"/>
        <v>433.67000000000007</v>
      </c>
    </row>
    <row r="32" spans="1:39" ht="20.100000000000001" customHeight="1" x14ac:dyDescent="0.3">
      <c r="A32" s="3">
        <v>29</v>
      </c>
      <c r="B32" s="67" t="s">
        <v>109</v>
      </c>
      <c r="C32" s="36"/>
      <c r="D32" s="54">
        <f t="shared" si="10"/>
        <v>1135.26</v>
      </c>
      <c r="E32" s="36"/>
      <c r="F32" s="36"/>
      <c r="G32" s="36">
        <v>465.1</v>
      </c>
      <c r="H32" s="36">
        <v>127.97</v>
      </c>
      <c r="I32" s="36">
        <v>44.64</v>
      </c>
      <c r="J32" s="36"/>
      <c r="K32" s="36"/>
      <c r="L32" s="36">
        <v>197.55</v>
      </c>
      <c r="M32" s="36">
        <v>300</v>
      </c>
      <c r="N32" s="36"/>
      <c r="O32" s="36"/>
      <c r="P32" s="54">
        <f t="shared" si="11"/>
        <v>1838</v>
      </c>
      <c r="Q32" s="36">
        <v>-17.7</v>
      </c>
      <c r="R32" s="36"/>
      <c r="S32" s="36">
        <v>15.9</v>
      </c>
      <c r="T32" s="36"/>
      <c r="U32" s="36"/>
      <c r="V32" s="36"/>
      <c r="W32" s="36">
        <v>154.29</v>
      </c>
      <c r="X32" s="36">
        <v>528.94000000000005</v>
      </c>
      <c r="Y32" s="36">
        <v>928.1</v>
      </c>
      <c r="Z32" s="36"/>
      <c r="AA32" s="36">
        <v>76.87</v>
      </c>
      <c r="AB32" s="36"/>
      <c r="AC32" s="36"/>
      <c r="AD32" s="36">
        <v>151.6</v>
      </c>
      <c r="AE32" s="36"/>
      <c r="AF32" s="54">
        <f t="shared" si="12"/>
        <v>3253.36</v>
      </c>
      <c r="AG32" s="36">
        <v>3173.36</v>
      </c>
      <c r="AH32" s="36">
        <v>80</v>
      </c>
      <c r="AI32" s="36"/>
      <c r="AJ32" s="36"/>
      <c r="AK32" s="65">
        <f t="shared" si="13"/>
        <v>6226.6200000000008</v>
      </c>
      <c r="AL32" s="17">
        <f>Príjmy!S32</f>
        <v>8983</v>
      </c>
      <c r="AM32" s="66">
        <f t="shared" si="14"/>
        <v>2756.3799999999992</v>
      </c>
    </row>
    <row r="33" spans="1:39" ht="20.100000000000001" customHeight="1" thickBot="1" x14ac:dyDescent="0.35">
      <c r="A33" s="3">
        <v>30</v>
      </c>
      <c r="B33" s="67" t="s">
        <v>110</v>
      </c>
      <c r="C33" s="36"/>
      <c r="D33" s="54">
        <f t="shared" si="10"/>
        <v>3097.6800000000003</v>
      </c>
      <c r="E33" s="36">
        <v>2389.23</v>
      </c>
      <c r="F33" s="36"/>
      <c r="G33" s="36"/>
      <c r="H33" s="36"/>
      <c r="I33" s="36"/>
      <c r="J33" s="36"/>
      <c r="K33" s="36">
        <v>90</v>
      </c>
      <c r="L33" s="36">
        <v>292.05</v>
      </c>
      <c r="M33" s="36">
        <v>326.39999999999998</v>
      </c>
      <c r="N33" s="36"/>
      <c r="O33" s="36"/>
      <c r="P33" s="54">
        <f t="shared" si="11"/>
        <v>4806.3499999999995</v>
      </c>
      <c r="Q33" s="36">
        <v>394.2</v>
      </c>
      <c r="R33" s="36"/>
      <c r="S33" s="36">
        <v>169.68</v>
      </c>
      <c r="T33" s="36">
        <v>27.91</v>
      </c>
      <c r="U33" s="36">
        <v>201.54</v>
      </c>
      <c r="V33" s="36">
        <v>324.62</v>
      </c>
      <c r="W33" s="36">
        <v>65.61</v>
      </c>
      <c r="X33" s="36">
        <v>1656.31</v>
      </c>
      <c r="Y33" s="36">
        <v>1742.57</v>
      </c>
      <c r="Z33" s="36">
        <v>45.38</v>
      </c>
      <c r="AA33" s="36"/>
      <c r="AB33" s="36"/>
      <c r="AC33" s="36"/>
      <c r="AD33" s="36">
        <v>178.53</v>
      </c>
      <c r="AE33" s="36"/>
      <c r="AF33" s="54">
        <f t="shared" si="12"/>
        <v>2770.13</v>
      </c>
      <c r="AG33" s="36">
        <v>2700.13</v>
      </c>
      <c r="AH33" s="36">
        <v>70</v>
      </c>
      <c r="AI33" s="36"/>
      <c r="AJ33" s="36"/>
      <c r="AK33" s="65">
        <f t="shared" si="13"/>
        <v>10674.16</v>
      </c>
      <c r="AL33" s="17">
        <f>Príjmy!S33</f>
        <v>12242.7</v>
      </c>
      <c r="AM33" s="66">
        <f t="shared" si="14"/>
        <v>1568.5400000000009</v>
      </c>
    </row>
    <row r="34" spans="1:39" s="16" customFormat="1" ht="20.100000000000001" customHeight="1" thickBot="1" x14ac:dyDescent="0.25">
      <c r="A34" s="55"/>
      <c r="B34" s="56" t="s">
        <v>5</v>
      </c>
      <c r="C34" s="57">
        <f t="shared" ref="C34:AM34" si="15">SUM(C8:C33)</f>
        <v>548</v>
      </c>
      <c r="D34" s="57">
        <f t="shared" si="15"/>
        <v>247823.31</v>
      </c>
      <c r="E34" s="57">
        <f t="shared" si="15"/>
        <v>168569.50000000003</v>
      </c>
      <c r="F34" s="57">
        <f t="shared" si="15"/>
        <v>12752.9</v>
      </c>
      <c r="G34" s="57">
        <f t="shared" si="15"/>
        <v>5935.62</v>
      </c>
      <c r="H34" s="57">
        <f t="shared" si="15"/>
        <v>11556.74</v>
      </c>
      <c r="I34" s="57">
        <f t="shared" si="15"/>
        <v>5241.0400000000009</v>
      </c>
      <c r="J34" s="57">
        <f t="shared" si="15"/>
        <v>564.29999999999995</v>
      </c>
      <c r="K34" s="57">
        <f t="shared" si="15"/>
        <v>3479.39</v>
      </c>
      <c r="L34" s="57">
        <f t="shared" si="15"/>
        <v>9941.7000000000007</v>
      </c>
      <c r="M34" s="57">
        <f t="shared" si="15"/>
        <v>29782.120000000003</v>
      </c>
      <c r="N34" s="57">
        <f t="shared" si="15"/>
        <v>62835</v>
      </c>
      <c r="O34" s="57">
        <f t="shared" si="15"/>
        <v>19171</v>
      </c>
      <c r="P34" s="57">
        <f t="shared" si="15"/>
        <v>150936.33000000002</v>
      </c>
      <c r="Q34" s="57">
        <f t="shared" si="15"/>
        <v>12219.169999999998</v>
      </c>
      <c r="R34" s="57">
        <f t="shared" si="15"/>
        <v>71.849999999999994</v>
      </c>
      <c r="S34" s="57">
        <f t="shared" si="15"/>
        <v>2001.2300000000002</v>
      </c>
      <c r="T34" s="57">
        <f t="shared" si="15"/>
        <v>708.06</v>
      </c>
      <c r="U34" s="57">
        <f t="shared" si="15"/>
        <v>4802.5700000000006</v>
      </c>
      <c r="V34" s="57">
        <f t="shared" si="15"/>
        <v>31136.37</v>
      </c>
      <c r="W34" s="57">
        <f t="shared" si="15"/>
        <v>6212</v>
      </c>
      <c r="X34" s="57">
        <f t="shared" si="15"/>
        <v>28442.200000000004</v>
      </c>
      <c r="Y34" s="57">
        <f t="shared" si="15"/>
        <v>50141.210000000006</v>
      </c>
      <c r="Z34" s="57">
        <f t="shared" si="15"/>
        <v>4147.08</v>
      </c>
      <c r="AA34" s="57">
        <f t="shared" si="15"/>
        <v>3635.5699999999997</v>
      </c>
      <c r="AB34" s="57">
        <f t="shared" si="15"/>
        <v>3550.4399999999996</v>
      </c>
      <c r="AC34" s="57">
        <f t="shared" si="15"/>
        <v>91</v>
      </c>
      <c r="AD34" s="57">
        <f t="shared" si="15"/>
        <v>3777.5800000000004</v>
      </c>
      <c r="AE34" s="57">
        <f t="shared" si="15"/>
        <v>461</v>
      </c>
      <c r="AF34" s="57">
        <f t="shared" si="15"/>
        <v>101954.83000000002</v>
      </c>
      <c r="AG34" s="57">
        <f t="shared" si="15"/>
        <v>77184.47000000003</v>
      </c>
      <c r="AH34" s="57">
        <f t="shared" si="15"/>
        <v>5755.5</v>
      </c>
      <c r="AI34" s="57">
        <f t="shared" si="15"/>
        <v>13364.86</v>
      </c>
      <c r="AJ34" s="57">
        <f t="shared" si="15"/>
        <v>5650</v>
      </c>
      <c r="AK34" s="57">
        <f t="shared" si="15"/>
        <v>583729.47000000009</v>
      </c>
      <c r="AL34" s="57">
        <f t="shared" si="15"/>
        <v>588084.81999999983</v>
      </c>
      <c r="AM34" s="58">
        <f t="shared" si="15"/>
        <v>4355.3499999999949</v>
      </c>
    </row>
    <row r="35" spans="1:39" s="16" customFormat="1" ht="14.1" customHeight="1" thickBot="1" x14ac:dyDescent="0.25">
      <c r="C35" s="21"/>
      <c r="D35" s="59">
        <f>SUM(E34:M34)</f>
        <v>247823.31000000003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59">
        <f>SUM(Q34:AD34)</f>
        <v>150936.33000000002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59">
        <f>SUM(AG34:AJ34)</f>
        <v>101954.83000000003</v>
      </c>
      <c r="AG35" s="21"/>
      <c r="AH35" s="21"/>
      <c r="AI35" s="21"/>
      <c r="AJ35" s="21"/>
      <c r="AK35" s="59">
        <f>C34+D34+N34+O34+P34+AE34+AF34</f>
        <v>583729.47</v>
      </c>
      <c r="AL35" s="21"/>
      <c r="AM35" s="21">
        <f>AL34-AK34</f>
        <v>4355.3499999997439</v>
      </c>
    </row>
    <row r="36" spans="1:39" s="5" customFormat="1" ht="17.399999999999999" customHeight="1" thickBot="1" x14ac:dyDescent="0.35">
      <c r="A36" s="9"/>
      <c r="B36" s="10" t="s">
        <v>78</v>
      </c>
      <c r="C36" s="60">
        <v>0</v>
      </c>
      <c r="D36" s="61">
        <f t="shared" ref="D36" si="16">SUM(E36:M36)</f>
        <v>8145.2599999999993</v>
      </c>
      <c r="E36" s="60">
        <v>9.8000000000000007</v>
      </c>
      <c r="F36" s="60">
        <v>3999.29</v>
      </c>
      <c r="G36" s="60">
        <v>563.29</v>
      </c>
      <c r="H36" s="60">
        <v>1925.53</v>
      </c>
      <c r="I36" s="60">
        <v>270</v>
      </c>
      <c r="J36" s="60">
        <v>0</v>
      </c>
      <c r="K36" s="60">
        <v>0</v>
      </c>
      <c r="L36" s="60">
        <v>927.15</v>
      </c>
      <c r="M36" s="60">
        <v>450.2</v>
      </c>
      <c r="N36" s="60">
        <v>0</v>
      </c>
      <c r="O36" s="60">
        <v>0</v>
      </c>
      <c r="P36" s="61">
        <f>SUM(Q36:AD36)</f>
        <v>2002.39</v>
      </c>
      <c r="Q36" s="60">
        <v>0</v>
      </c>
      <c r="R36" s="60">
        <v>105.8</v>
      </c>
      <c r="S36" s="60">
        <v>75.569999999999993</v>
      </c>
      <c r="T36" s="60">
        <v>235.37</v>
      </c>
      <c r="U36" s="60">
        <v>0</v>
      </c>
      <c r="V36" s="60">
        <v>3</v>
      </c>
      <c r="W36" s="60">
        <v>0</v>
      </c>
      <c r="X36" s="60">
        <v>1402.94</v>
      </c>
      <c r="Y36" s="60">
        <v>15.5</v>
      </c>
      <c r="Z36" s="60">
        <v>0</v>
      </c>
      <c r="AA36" s="60">
        <v>19.98</v>
      </c>
      <c r="AB36" s="60">
        <v>60.23</v>
      </c>
      <c r="AC36" s="60">
        <v>0</v>
      </c>
      <c r="AD36" s="60">
        <v>84</v>
      </c>
      <c r="AE36" s="60">
        <v>0</v>
      </c>
      <c r="AF36" s="61">
        <f>SUM(AG36:AJ36)</f>
        <v>8466.58</v>
      </c>
      <c r="AG36" s="60">
        <v>0</v>
      </c>
      <c r="AH36" s="60">
        <v>0</v>
      </c>
      <c r="AI36" s="60">
        <v>466.58</v>
      </c>
      <c r="AJ36" s="60">
        <v>8000</v>
      </c>
      <c r="AK36" s="61">
        <f t="shared" ref="AK36" si="17">C36+D36+N36+O36+P36+AE36+AF36</f>
        <v>18614.23</v>
      </c>
      <c r="AL36" s="61">
        <f>Príjmy!S36</f>
        <v>14646.14</v>
      </c>
      <c r="AM36" s="62">
        <f t="shared" ref="AM36" si="18">AL36-AK36</f>
        <v>-3968.09</v>
      </c>
    </row>
  </sheetData>
  <sheetProtection selectLockedCells="1"/>
  <mergeCells count="28">
    <mergeCell ref="AL2:AL3"/>
    <mergeCell ref="AM2:AM3"/>
    <mergeCell ref="O2:O3"/>
    <mergeCell ref="P2:P3"/>
    <mergeCell ref="AC2:AC3"/>
    <mergeCell ref="AD2:AD3"/>
    <mergeCell ref="AE2:AE3"/>
    <mergeCell ref="AF2:AF3"/>
    <mergeCell ref="AG2:AJ2"/>
    <mergeCell ref="AK2:AK3"/>
    <mergeCell ref="W2:W3"/>
    <mergeCell ref="X2:X3"/>
    <mergeCell ref="Y2:Y3"/>
    <mergeCell ref="Z2:Z3"/>
    <mergeCell ref="AA2:AA3"/>
    <mergeCell ref="AB2:AB3"/>
    <mergeCell ref="V2:V3"/>
    <mergeCell ref="A2:A3"/>
    <mergeCell ref="B2:B3"/>
    <mergeCell ref="C2:C3"/>
    <mergeCell ref="D2:D3"/>
    <mergeCell ref="E2:M2"/>
    <mergeCell ref="N2:N3"/>
    <mergeCell ref="Q2:Q3"/>
    <mergeCell ref="R2:R3"/>
    <mergeCell ref="S2:S3"/>
    <mergeCell ref="T2:T3"/>
    <mergeCell ref="U2:U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4" fitToWidth="2" orientation="landscape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workbookViewId="0">
      <pane ySplit="3" topLeftCell="A21" activePane="bottomLeft" state="frozen"/>
      <selection pane="bottomLeft" activeCell="T36" sqref="T36"/>
    </sheetView>
  </sheetViews>
  <sheetFormatPr defaultColWidth="8.6640625" defaultRowHeight="14.4" x14ac:dyDescent="0.3"/>
  <cols>
    <col min="1" max="1" width="3.88671875" style="1" customWidth="1"/>
    <col min="2" max="2" width="16.109375" style="1" customWidth="1"/>
    <col min="3" max="3" width="8.109375" style="1" customWidth="1"/>
    <col min="4" max="4" width="9.33203125" style="1" customWidth="1"/>
    <col min="5" max="7" width="8.6640625" style="1"/>
    <col min="8" max="8" width="7.6640625" style="1" customWidth="1"/>
    <col min="9" max="10" width="7.5546875" style="1" customWidth="1"/>
    <col min="11" max="11" width="6.88671875" style="1" customWidth="1"/>
    <col min="12" max="12" width="7.5546875" style="1" customWidth="1"/>
    <col min="13" max="13" width="8" style="1" customWidth="1"/>
    <col min="14" max="14" width="7.5546875" style="1" customWidth="1"/>
    <col min="15" max="15" width="8.109375" style="1" customWidth="1"/>
    <col min="16" max="16" width="7.44140625" style="1" customWidth="1"/>
    <col min="17" max="17" width="7.109375" style="1" customWidth="1"/>
    <col min="18" max="18" width="7.88671875" style="1" customWidth="1"/>
    <col min="19" max="16384" width="8.6640625" style="1"/>
  </cols>
  <sheetData>
    <row r="1" spans="1:19" ht="16.2" thickBot="1" x14ac:dyDescent="0.35">
      <c r="B1" s="13" t="s">
        <v>111</v>
      </c>
      <c r="C1" s="14"/>
      <c r="D1" s="14"/>
      <c r="E1" s="14"/>
      <c r="F1" s="14"/>
    </row>
    <row r="2" spans="1:19" x14ac:dyDescent="0.3">
      <c r="A2" s="70" t="s">
        <v>3</v>
      </c>
      <c r="B2" s="72" t="s">
        <v>0</v>
      </c>
      <c r="C2" s="68" t="s">
        <v>19</v>
      </c>
      <c r="D2" s="68" t="s">
        <v>20</v>
      </c>
      <c r="E2" s="74" t="s">
        <v>1</v>
      </c>
      <c r="F2" s="74"/>
      <c r="G2" s="74"/>
      <c r="H2" s="74"/>
      <c r="I2" s="74"/>
      <c r="J2" s="68" t="s">
        <v>26</v>
      </c>
      <c r="K2" s="68" t="s">
        <v>27</v>
      </c>
      <c r="L2" s="68" t="s">
        <v>28</v>
      </c>
      <c r="M2" s="68" t="s">
        <v>29</v>
      </c>
      <c r="N2" s="68" t="s">
        <v>30</v>
      </c>
      <c r="O2" s="68" t="s">
        <v>31</v>
      </c>
      <c r="P2" s="68" t="s">
        <v>18</v>
      </c>
      <c r="Q2" s="77"/>
      <c r="R2" s="77"/>
      <c r="S2" s="75" t="s">
        <v>35</v>
      </c>
    </row>
    <row r="3" spans="1:19" ht="36.6" thickBot="1" x14ac:dyDescent="0.35">
      <c r="A3" s="71"/>
      <c r="B3" s="73"/>
      <c r="C3" s="69"/>
      <c r="D3" s="69"/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69"/>
      <c r="K3" s="69"/>
      <c r="L3" s="69"/>
      <c r="M3" s="69"/>
      <c r="N3" s="69"/>
      <c r="O3" s="69"/>
      <c r="P3" s="12" t="s">
        <v>32</v>
      </c>
      <c r="Q3" s="12" t="s">
        <v>33</v>
      </c>
      <c r="R3" s="12" t="s">
        <v>34</v>
      </c>
      <c r="S3" s="76"/>
    </row>
    <row r="4" spans="1:19" ht="20.100000000000001" customHeight="1" x14ac:dyDescent="0.3">
      <c r="A4" s="2">
        <v>1</v>
      </c>
      <c r="B4" s="67" t="s">
        <v>81</v>
      </c>
      <c r="C4" s="48">
        <v>514.5</v>
      </c>
      <c r="D4" s="40">
        <f>SUM(E4:I4)</f>
        <v>15640.66</v>
      </c>
      <c r="E4" s="33">
        <v>3611.25</v>
      </c>
      <c r="F4" s="48">
        <v>3789.6</v>
      </c>
      <c r="G4" s="48">
        <v>4985</v>
      </c>
      <c r="H4" s="48">
        <v>960</v>
      </c>
      <c r="I4" s="33">
        <v>2294.81</v>
      </c>
      <c r="J4" s="48"/>
      <c r="K4" s="48"/>
      <c r="L4" s="48">
        <v>4400</v>
      </c>
      <c r="M4" s="48"/>
      <c r="N4" s="48"/>
      <c r="O4" s="40">
        <f>SUM(P4:R4)</f>
        <v>628.26</v>
      </c>
      <c r="P4" s="33"/>
      <c r="Q4" s="33"/>
      <c r="R4" s="33">
        <v>628.26</v>
      </c>
      <c r="S4" s="41">
        <f>C4+D4+J4+K4+L4+M4+N4+O4</f>
        <v>21183.42</v>
      </c>
    </row>
    <row r="5" spans="1:19" ht="20.100000000000001" customHeight="1" x14ac:dyDescent="0.3">
      <c r="A5" s="3">
        <v>2</v>
      </c>
      <c r="B5" s="67" t="s">
        <v>82</v>
      </c>
      <c r="C5" s="36">
        <v>101.32</v>
      </c>
      <c r="D5" s="40">
        <f t="shared" ref="D5:D26" si="0">SUM(E5:I5)</f>
        <v>9585</v>
      </c>
      <c r="E5" s="36">
        <v>6830</v>
      </c>
      <c r="F5" s="36">
        <v>1910</v>
      </c>
      <c r="G5" s="36">
        <v>845</v>
      </c>
      <c r="H5" s="36"/>
      <c r="I5" s="36"/>
      <c r="J5" s="36"/>
      <c r="K5" s="36"/>
      <c r="L5" s="36"/>
      <c r="M5" s="36"/>
      <c r="N5" s="36">
        <v>285.45999999999998</v>
      </c>
      <c r="O5" s="40">
        <f t="shared" ref="O5:O26" si="1">SUM(P5:R5)</f>
        <v>0</v>
      </c>
      <c r="P5" s="36"/>
      <c r="Q5" s="36"/>
      <c r="R5" s="36"/>
      <c r="S5" s="41">
        <f t="shared" ref="S5:S26" si="2">C5+D5+J5+K5+L5+M5+N5+O5</f>
        <v>9971.7799999999988</v>
      </c>
    </row>
    <row r="6" spans="1:19" ht="20.100000000000001" customHeight="1" x14ac:dyDescent="0.3">
      <c r="A6" s="3">
        <v>3</v>
      </c>
      <c r="B6" s="67" t="s">
        <v>83</v>
      </c>
      <c r="C6" s="36">
        <v>4047.86</v>
      </c>
      <c r="D6" s="40">
        <f t="shared" si="0"/>
        <v>9423.15</v>
      </c>
      <c r="E6" s="36">
        <v>4266.5</v>
      </c>
      <c r="F6" s="36">
        <v>3046.65</v>
      </c>
      <c r="G6" s="36">
        <v>2110</v>
      </c>
      <c r="H6" s="36"/>
      <c r="I6" s="36"/>
      <c r="J6" s="36"/>
      <c r="K6" s="36"/>
      <c r="L6" s="36">
        <v>200</v>
      </c>
      <c r="M6" s="36"/>
      <c r="N6" s="36"/>
      <c r="O6" s="40">
        <f t="shared" si="1"/>
        <v>0</v>
      </c>
      <c r="P6" s="36"/>
      <c r="Q6" s="36"/>
      <c r="R6" s="36"/>
      <c r="S6" s="41">
        <f t="shared" si="2"/>
        <v>13671.01</v>
      </c>
    </row>
    <row r="7" spans="1:19" ht="20.100000000000001" customHeight="1" x14ac:dyDescent="0.3">
      <c r="A7" s="3">
        <v>4</v>
      </c>
      <c r="B7" s="67" t="s">
        <v>84</v>
      </c>
      <c r="C7" s="36">
        <v>3394</v>
      </c>
      <c r="D7" s="40">
        <f t="shared" si="0"/>
        <v>11685</v>
      </c>
      <c r="E7" s="36">
        <v>4840</v>
      </c>
      <c r="F7" s="36">
        <v>4590</v>
      </c>
      <c r="G7" s="36">
        <v>2245</v>
      </c>
      <c r="H7" s="36"/>
      <c r="I7" s="36">
        <v>10</v>
      </c>
      <c r="J7" s="36"/>
      <c r="K7" s="36"/>
      <c r="L7" s="36">
        <v>1000</v>
      </c>
      <c r="M7" s="36"/>
      <c r="N7" s="36"/>
      <c r="O7" s="40">
        <f t="shared" si="1"/>
        <v>0</v>
      </c>
      <c r="P7" s="36"/>
      <c r="Q7" s="36"/>
      <c r="R7" s="36"/>
      <c r="S7" s="41">
        <f t="shared" si="2"/>
        <v>16079</v>
      </c>
    </row>
    <row r="8" spans="1:19" ht="20.100000000000001" customHeight="1" x14ac:dyDescent="0.3">
      <c r="A8" s="3">
        <v>5</v>
      </c>
      <c r="B8" s="67" t="s">
        <v>85</v>
      </c>
      <c r="C8" s="36"/>
      <c r="D8" s="40">
        <f t="shared" si="0"/>
        <v>17307</v>
      </c>
      <c r="E8" s="36">
        <v>4180</v>
      </c>
      <c r="F8" s="36">
        <v>5950</v>
      </c>
      <c r="G8" s="36">
        <v>7177</v>
      </c>
      <c r="H8" s="36"/>
      <c r="I8" s="36"/>
      <c r="J8" s="36"/>
      <c r="K8" s="36"/>
      <c r="L8" s="36">
        <v>200</v>
      </c>
      <c r="M8" s="36"/>
      <c r="N8" s="36"/>
      <c r="O8" s="40">
        <f t="shared" si="1"/>
        <v>0.84</v>
      </c>
      <c r="P8" s="36">
        <v>0.84</v>
      </c>
      <c r="Q8" s="36"/>
      <c r="R8" s="36"/>
      <c r="S8" s="41">
        <f t="shared" si="2"/>
        <v>17507.84</v>
      </c>
    </row>
    <row r="9" spans="1:19" ht="20.100000000000001" customHeight="1" x14ac:dyDescent="0.3">
      <c r="A9" s="3">
        <v>6</v>
      </c>
      <c r="B9" s="67" t="s">
        <v>86</v>
      </c>
      <c r="C9" s="36">
        <v>1770</v>
      </c>
      <c r="D9" s="40">
        <f t="shared" si="0"/>
        <v>1358</v>
      </c>
      <c r="E9" s="36">
        <v>552</v>
      </c>
      <c r="F9" s="36">
        <v>531</v>
      </c>
      <c r="G9" s="36">
        <v>275</v>
      </c>
      <c r="H9" s="36"/>
      <c r="I9" s="36"/>
      <c r="J9" s="36"/>
      <c r="K9" s="36"/>
      <c r="L9" s="36"/>
      <c r="M9" s="36">
        <v>9596</v>
      </c>
      <c r="N9" s="36"/>
      <c r="O9" s="40">
        <f t="shared" si="1"/>
        <v>0</v>
      </c>
      <c r="P9" s="36"/>
      <c r="Q9" s="36"/>
      <c r="R9" s="36"/>
      <c r="S9" s="41">
        <f t="shared" si="2"/>
        <v>12724</v>
      </c>
    </row>
    <row r="10" spans="1:19" ht="20.100000000000001" customHeight="1" x14ac:dyDescent="0.3">
      <c r="A10" s="3">
        <v>7</v>
      </c>
      <c r="B10" s="67" t="s">
        <v>87</v>
      </c>
      <c r="C10" s="36">
        <v>1730.9</v>
      </c>
      <c r="D10" s="40">
        <f t="shared" si="0"/>
        <v>5651.27</v>
      </c>
      <c r="E10" s="36">
        <v>3420</v>
      </c>
      <c r="F10" s="36">
        <v>1161.27</v>
      </c>
      <c r="G10" s="36">
        <v>1030</v>
      </c>
      <c r="H10" s="36"/>
      <c r="I10" s="36">
        <v>40</v>
      </c>
      <c r="J10" s="36"/>
      <c r="K10" s="36"/>
      <c r="L10" s="36"/>
      <c r="M10" s="36"/>
      <c r="N10" s="36"/>
      <c r="O10" s="40">
        <f t="shared" si="1"/>
        <v>0.56000000000000005</v>
      </c>
      <c r="P10" s="36">
        <v>0.56000000000000005</v>
      </c>
      <c r="Q10" s="36"/>
      <c r="R10" s="36"/>
      <c r="S10" s="41">
        <f t="shared" si="2"/>
        <v>7382.7300000000005</v>
      </c>
    </row>
    <row r="11" spans="1:19" ht="20.100000000000001" customHeight="1" x14ac:dyDescent="0.3">
      <c r="A11" s="3">
        <v>8</v>
      </c>
      <c r="B11" s="67" t="s">
        <v>88</v>
      </c>
      <c r="C11" s="36"/>
      <c r="D11" s="40">
        <f t="shared" si="0"/>
        <v>286</v>
      </c>
      <c r="E11" s="36"/>
      <c r="F11" s="36">
        <v>250</v>
      </c>
      <c r="G11" s="36">
        <v>36</v>
      </c>
      <c r="H11" s="36"/>
      <c r="I11" s="36"/>
      <c r="J11" s="36"/>
      <c r="K11" s="36"/>
      <c r="L11" s="36"/>
      <c r="M11" s="36"/>
      <c r="N11" s="36"/>
      <c r="O11" s="40">
        <f t="shared" si="1"/>
        <v>0</v>
      </c>
      <c r="P11" s="36"/>
      <c r="Q11" s="36"/>
      <c r="R11" s="36"/>
      <c r="S11" s="41">
        <f t="shared" si="2"/>
        <v>286</v>
      </c>
    </row>
    <row r="12" spans="1:19" ht="20.100000000000001" customHeight="1" x14ac:dyDescent="0.3">
      <c r="A12" s="3">
        <v>9</v>
      </c>
      <c r="B12" s="67" t="s">
        <v>89</v>
      </c>
      <c r="C12" s="36"/>
      <c r="D12" s="40">
        <f t="shared" si="0"/>
        <v>4238</v>
      </c>
      <c r="E12" s="36">
        <v>1031</v>
      </c>
      <c r="F12" s="36">
        <v>1935</v>
      </c>
      <c r="G12" s="36">
        <v>1272</v>
      </c>
      <c r="H12" s="36"/>
      <c r="I12" s="36"/>
      <c r="J12" s="36"/>
      <c r="K12" s="36"/>
      <c r="L12" s="36"/>
      <c r="M12" s="36"/>
      <c r="N12" s="36"/>
      <c r="O12" s="40">
        <f t="shared" si="1"/>
        <v>0</v>
      </c>
      <c r="P12" s="36"/>
      <c r="Q12" s="36"/>
      <c r="R12" s="36"/>
      <c r="S12" s="41">
        <f t="shared" si="2"/>
        <v>4238</v>
      </c>
    </row>
    <row r="13" spans="1:19" ht="20.100000000000001" customHeight="1" x14ac:dyDescent="0.3">
      <c r="A13" s="3">
        <v>10</v>
      </c>
      <c r="B13" s="67" t="s">
        <v>90</v>
      </c>
      <c r="C13" s="36">
        <v>448.73</v>
      </c>
      <c r="D13" s="40">
        <f t="shared" si="0"/>
        <v>3606.94</v>
      </c>
      <c r="E13" s="36">
        <v>2294.14</v>
      </c>
      <c r="F13" s="36">
        <v>1123</v>
      </c>
      <c r="G13" s="36">
        <v>110</v>
      </c>
      <c r="H13" s="36"/>
      <c r="I13" s="36">
        <v>79.8</v>
      </c>
      <c r="J13" s="36"/>
      <c r="K13" s="36"/>
      <c r="L13" s="36"/>
      <c r="M13" s="36"/>
      <c r="N13" s="36"/>
      <c r="O13" s="40">
        <f t="shared" si="1"/>
        <v>217.68</v>
      </c>
      <c r="P13" s="36"/>
      <c r="Q13" s="36"/>
      <c r="R13" s="36">
        <v>217.68</v>
      </c>
      <c r="S13" s="41">
        <f t="shared" si="2"/>
        <v>4273.3500000000004</v>
      </c>
    </row>
    <row r="14" spans="1:19" ht="20.100000000000001" customHeight="1" x14ac:dyDescent="0.3">
      <c r="A14" s="3">
        <v>11</v>
      </c>
      <c r="B14" s="67" t="s">
        <v>91</v>
      </c>
      <c r="C14" s="36"/>
      <c r="D14" s="40">
        <f t="shared" si="0"/>
        <v>8483</v>
      </c>
      <c r="E14" s="36">
        <v>2895</v>
      </c>
      <c r="F14" s="36">
        <v>2628</v>
      </c>
      <c r="G14" s="36">
        <v>2960</v>
      </c>
      <c r="H14" s="36"/>
      <c r="I14" s="36"/>
      <c r="J14" s="36"/>
      <c r="K14" s="36"/>
      <c r="L14" s="36"/>
      <c r="M14" s="36"/>
      <c r="N14" s="36"/>
      <c r="O14" s="40">
        <f t="shared" si="1"/>
        <v>0</v>
      </c>
      <c r="P14" s="36"/>
      <c r="Q14" s="36"/>
      <c r="R14" s="36"/>
      <c r="S14" s="41">
        <f t="shared" si="2"/>
        <v>8483</v>
      </c>
    </row>
    <row r="15" spans="1:19" ht="20.100000000000001" customHeight="1" x14ac:dyDescent="0.3">
      <c r="A15" s="3">
        <v>12</v>
      </c>
      <c r="B15" s="67" t="s">
        <v>92</v>
      </c>
      <c r="C15" s="36">
        <v>163.6</v>
      </c>
      <c r="D15" s="40">
        <f t="shared" si="0"/>
        <v>23184.199999999997</v>
      </c>
      <c r="E15" s="36">
        <v>5165.6000000000004</v>
      </c>
      <c r="F15" s="36">
        <v>5179</v>
      </c>
      <c r="G15" s="36">
        <v>5481</v>
      </c>
      <c r="H15" s="36">
        <v>2491.5</v>
      </c>
      <c r="I15" s="36">
        <v>4867.1000000000004</v>
      </c>
      <c r="J15" s="36"/>
      <c r="K15" s="36"/>
      <c r="L15" s="36"/>
      <c r="M15" s="36"/>
      <c r="N15" s="36"/>
      <c r="O15" s="40">
        <f t="shared" si="1"/>
        <v>465.42</v>
      </c>
      <c r="P15" s="36">
        <v>0.32</v>
      </c>
      <c r="Q15" s="36"/>
      <c r="R15" s="36">
        <v>465.1</v>
      </c>
      <c r="S15" s="41">
        <f t="shared" si="2"/>
        <v>23813.219999999994</v>
      </c>
    </row>
    <row r="16" spans="1:19" ht="20.100000000000001" customHeight="1" x14ac:dyDescent="0.3">
      <c r="A16" s="2">
        <v>13</v>
      </c>
      <c r="B16" s="67" t="s">
        <v>93</v>
      </c>
      <c r="C16" s="36">
        <v>8602</v>
      </c>
      <c r="D16" s="40">
        <f t="shared" si="0"/>
        <v>17471</v>
      </c>
      <c r="E16" s="36">
        <v>7545</v>
      </c>
      <c r="F16" s="36">
        <v>5046</v>
      </c>
      <c r="G16" s="36">
        <v>3910</v>
      </c>
      <c r="H16" s="36"/>
      <c r="I16" s="36">
        <v>970</v>
      </c>
      <c r="J16" s="36"/>
      <c r="K16" s="36">
        <v>734</v>
      </c>
      <c r="L16" s="36"/>
      <c r="M16" s="36"/>
      <c r="N16" s="36"/>
      <c r="O16" s="40">
        <f t="shared" si="1"/>
        <v>0</v>
      </c>
      <c r="P16" s="36"/>
      <c r="Q16" s="36"/>
      <c r="R16" s="36"/>
      <c r="S16" s="41">
        <f t="shared" si="2"/>
        <v>26807</v>
      </c>
    </row>
    <row r="17" spans="1:19" ht="20.100000000000001" customHeight="1" x14ac:dyDescent="0.3">
      <c r="A17" s="3">
        <v>14</v>
      </c>
      <c r="B17" s="67" t="s">
        <v>94</v>
      </c>
      <c r="C17" s="36">
        <v>25824</v>
      </c>
      <c r="D17" s="40">
        <f t="shared" si="0"/>
        <v>50794</v>
      </c>
      <c r="E17" s="36">
        <v>20411</v>
      </c>
      <c r="F17" s="36">
        <v>17332</v>
      </c>
      <c r="G17" s="36">
        <v>8070</v>
      </c>
      <c r="H17" s="36"/>
      <c r="I17" s="36">
        <v>4981</v>
      </c>
      <c r="J17" s="36"/>
      <c r="K17" s="36"/>
      <c r="L17" s="36"/>
      <c r="M17" s="36"/>
      <c r="N17" s="36"/>
      <c r="O17" s="40">
        <f t="shared" si="1"/>
        <v>620</v>
      </c>
      <c r="P17" s="36">
        <v>2</v>
      </c>
      <c r="Q17" s="36"/>
      <c r="R17" s="36">
        <v>618</v>
      </c>
      <c r="S17" s="41">
        <f t="shared" si="2"/>
        <v>77238</v>
      </c>
    </row>
    <row r="18" spans="1:19" ht="20.100000000000001" customHeight="1" x14ac:dyDescent="0.3">
      <c r="A18" s="3">
        <v>15</v>
      </c>
      <c r="B18" s="67" t="s">
        <v>95</v>
      </c>
      <c r="C18" s="36"/>
      <c r="D18" s="40">
        <f t="shared" si="0"/>
        <v>7633</v>
      </c>
      <c r="E18" s="36">
        <v>2725</v>
      </c>
      <c r="F18" s="36">
        <v>1184</v>
      </c>
      <c r="G18" s="36">
        <v>3100</v>
      </c>
      <c r="H18" s="36">
        <v>612.5</v>
      </c>
      <c r="I18" s="36">
        <v>11.5</v>
      </c>
      <c r="J18" s="36"/>
      <c r="K18" s="36"/>
      <c r="L18" s="36">
        <v>1000</v>
      </c>
      <c r="M18" s="36"/>
      <c r="N18" s="36"/>
      <c r="O18" s="40">
        <f t="shared" si="1"/>
        <v>321.91000000000003</v>
      </c>
      <c r="P18" s="36"/>
      <c r="Q18" s="36"/>
      <c r="R18" s="36">
        <v>321.91000000000003</v>
      </c>
      <c r="S18" s="41">
        <f t="shared" si="2"/>
        <v>8954.91</v>
      </c>
    </row>
    <row r="19" spans="1:19" ht="20.100000000000001" customHeight="1" x14ac:dyDescent="0.3">
      <c r="A19" s="3">
        <v>16</v>
      </c>
      <c r="B19" s="67" t="s">
        <v>96</v>
      </c>
      <c r="C19" s="36">
        <v>5016.1499999999996</v>
      </c>
      <c r="D19" s="40">
        <f t="shared" si="0"/>
        <v>19672.120000000003</v>
      </c>
      <c r="E19" s="36">
        <v>2690</v>
      </c>
      <c r="F19" s="36">
        <v>4116.3500000000004</v>
      </c>
      <c r="G19" s="36">
        <v>6700</v>
      </c>
      <c r="H19" s="36"/>
      <c r="I19" s="36">
        <v>6165.77</v>
      </c>
      <c r="J19" s="36"/>
      <c r="K19" s="36"/>
      <c r="L19" s="36"/>
      <c r="M19" s="36"/>
      <c r="N19" s="36"/>
      <c r="O19" s="40">
        <f t="shared" si="1"/>
        <v>-800</v>
      </c>
      <c r="P19" s="36"/>
      <c r="Q19" s="36">
        <v>-800</v>
      </c>
      <c r="R19" s="36"/>
      <c r="S19" s="41">
        <f t="shared" si="2"/>
        <v>23888.270000000004</v>
      </c>
    </row>
    <row r="20" spans="1:19" ht="20.100000000000001" customHeight="1" x14ac:dyDescent="0.3">
      <c r="A20" s="3">
        <v>17</v>
      </c>
      <c r="B20" s="67" t="s">
        <v>97</v>
      </c>
      <c r="C20" s="36">
        <v>4200</v>
      </c>
      <c r="D20" s="40">
        <f t="shared" si="0"/>
        <v>96563</v>
      </c>
      <c r="E20" s="36">
        <v>45112</v>
      </c>
      <c r="F20" s="36">
        <v>19894</v>
      </c>
      <c r="G20" s="36">
        <v>24557</v>
      </c>
      <c r="H20" s="36"/>
      <c r="I20" s="36">
        <v>7000</v>
      </c>
      <c r="J20" s="36"/>
      <c r="K20" s="36"/>
      <c r="L20" s="36">
        <v>64821</v>
      </c>
      <c r="M20" s="36"/>
      <c r="N20" s="36">
        <v>13941</v>
      </c>
      <c r="O20" s="40">
        <f t="shared" si="1"/>
        <v>37762</v>
      </c>
      <c r="P20" s="36">
        <v>17451</v>
      </c>
      <c r="Q20" s="36"/>
      <c r="R20" s="36">
        <v>20311</v>
      </c>
      <c r="S20" s="41">
        <f t="shared" si="2"/>
        <v>217287</v>
      </c>
    </row>
    <row r="21" spans="1:19" ht="20.100000000000001" customHeight="1" x14ac:dyDescent="0.3">
      <c r="A21" s="3">
        <v>18</v>
      </c>
      <c r="B21" s="67" t="s">
        <v>98</v>
      </c>
      <c r="C21" s="36">
        <v>2036</v>
      </c>
      <c r="D21" s="40">
        <f t="shared" si="0"/>
        <v>19315</v>
      </c>
      <c r="E21" s="36">
        <v>4580</v>
      </c>
      <c r="F21" s="36">
        <v>3259</v>
      </c>
      <c r="G21" s="36">
        <v>11446</v>
      </c>
      <c r="H21" s="36"/>
      <c r="I21" s="36">
        <v>30</v>
      </c>
      <c r="J21" s="36"/>
      <c r="K21" s="36"/>
      <c r="L21" s="36">
        <v>1700</v>
      </c>
      <c r="M21" s="36"/>
      <c r="N21" s="36"/>
      <c r="O21" s="40">
        <f t="shared" si="1"/>
        <v>0</v>
      </c>
      <c r="P21" s="36"/>
      <c r="Q21" s="36"/>
      <c r="R21" s="36"/>
      <c r="S21" s="41">
        <f t="shared" si="2"/>
        <v>23051</v>
      </c>
    </row>
    <row r="22" spans="1:19" ht="20.100000000000001" customHeight="1" x14ac:dyDescent="0.3">
      <c r="A22" s="3">
        <v>19</v>
      </c>
      <c r="B22" s="67" t="s">
        <v>99</v>
      </c>
      <c r="C22" s="36">
        <v>151</v>
      </c>
      <c r="D22" s="40">
        <f t="shared" ref="D22:D25" si="3">SUM(E22:I22)</f>
        <v>17169</v>
      </c>
      <c r="E22" s="36">
        <v>5610</v>
      </c>
      <c r="F22" s="36">
        <v>4089</v>
      </c>
      <c r="G22" s="36">
        <v>7100</v>
      </c>
      <c r="H22" s="36"/>
      <c r="I22" s="36">
        <v>370</v>
      </c>
      <c r="J22" s="36"/>
      <c r="K22" s="36"/>
      <c r="L22" s="36"/>
      <c r="M22" s="36"/>
      <c r="N22" s="36"/>
      <c r="O22" s="40">
        <f t="shared" ref="O22:O25" si="4">SUM(P22:R22)</f>
        <v>8326</v>
      </c>
      <c r="P22" s="36"/>
      <c r="Q22" s="36">
        <v>8000</v>
      </c>
      <c r="R22" s="36">
        <v>326</v>
      </c>
      <c r="S22" s="41">
        <f t="shared" ref="S22:S25" si="5">C22+D22+J22+K22+L22+M22+N22+O22</f>
        <v>25646</v>
      </c>
    </row>
    <row r="23" spans="1:19" ht="20.100000000000001" customHeight="1" x14ac:dyDescent="0.3">
      <c r="A23" s="3">
        <v>20</v>
      </c>
      <c r="B23" s="67" t="s">
        <v>100</v>
      </c>
      <c r="C23" s="36">
        <v>1087.92</v>
      </c>
      <c r="D23" s="40">
        <f t="shared" si="3"/>
        <v>20882.489999999998</v>
      </c>
      <c r="E23" s="36">
        <v>12317.3</v>
      </c>
      <c r="F23" s="36">
        <v>3646.39</v>
      </c>
      <c r="G23" s="36">
        <v>2510</v>
      </c>
      <c r="H23" s="36">
        <v>2408.8000000000002</v>
      </c>
      <c r="I23" s="36"/>
      <c r="J23" s="36"/>
      <c r="K23" s="36"/>
      <c r="L23" s="36"/>
      <c r="M23" s="36"/>
      <c r="N23" s="36">
        <v>75</v>
      </c>
      <c r="O23" s="40">
        <f t="shared" si="4"/>
        <v>0</v>
      </c>
      <c r="P23" s="36"/>
      <c r="Q23" s="36"/>
      <c r="R23" s="36"/>
      <c r="S23" s="41">
        <f t="shared" si="5"/>
        <v>22045.409999999996</v>
      </c>
    </row>
    <row r="24" spans="1:19" ht="20.100000000000001" customHeight="1" x14ac:dyDescent="0.3">
      <c r="A24" s="3">
        <v>21</v>
      </c>
      <c r="B24" s="67" t="s">
        <v>101</v>
      </c>
      <c r="C24" s="36">
        <v>2760</v>
      </c>
      <c r="D24" s="40">
        <f t="shared" si="3"/>
        <v>5318.5599999999995</v>
      </c>
      <c r="E24" s="36">
        <v>2077.4</v>
      </c>
      <c r="F24" s="36">
        <v>2346.16</v>
      </c>
      <c r="G24" s="36">
        <v>895</v>
      </c>
      <c r="H24" s="36"/>
      <c r="I24" s="36"/>
      <c r="J24" s="36"/>
      <c r="K24" s="36"/>
      <c r="L24" s="36">
        <v>500</v>
      </c>
      <c r="M24" s="36"/>
      <c r="N24" s="36">
        <v>67.099999999999994</v>
      </c>
      <c r="O24" s="40">
        <f t="shared" si="4"/>
        <v>429.12</v>
      </c>
      <c r="P24" s="36"/>
      <c r="Q24" s="36"/>
      <c r="R24" s="36">
        <v>429.12</v>
      </c>
      <c r="S24" s="41">
        <f t="shared" si="5"/>
        <v>9074.7800000000007</v>
      </c>
    </row>
    <row r="25" spans="1:19" ht="20.100000000000001" customHeight="1" x14ac:dyDescent="0.3">
      <c r="A25" s="3">
        <v>22</v>
      </c>
      <c r="B25" s="67" t="s">
        <v>102</v>
      </c>
      <c r="C25" s="36">
        <v>10217</v>
      </c>
      <c r="D25" s="40">
        <f t="shared" si="3"/>
        <v>6277</v>
      </c>
      <c r="E25" s="36">
        <v>2060</v>
      </c>
      <c r="F25" s="36">
        <v>1307</v>
      </c>
      <c r="G25" s="36">
        <v>2610</v>
      </c>
      <c r="H25" s="36">
        <v>300</v>
      </c>
      <c r="I25" s="36"/>
      <c r="J25" s="36"/>
      <c r="K25" s="36"/>
      <c r="L25" s="36">
        <v>5000</v>
      </c>
      <c r="M25" s="36"/>
      <c r="N25" s="36"/>
      <c r="O25" s="40">
        <f t="shared" si="4"/>
        <v>0</v>
      </c>
      <c r="P25" s="36"/>
      <c r="Q25" s="36"/>
      <c r="R25" s="36"/>
      <c r="S25" s="41">
        <f t="shared" si="5"/>
        <v>21494</v>
      </c>
    </row>
    <row r="26" spans="1:19" ht="20.100000000000001" customHeight="1" x14ac:dyDescent="0.3">
      <c r="A26" s="3">
        <v>23</v>
      </c>
      <c r="B26" s="67" t="s">
        <v>103</v>
      </c>
      <c r="C26" s="36">
        <v>5202.45</v>
      </c>
      <c r="D26" s="40">
        <f t="shared" si="0"/>
        <v>1914</v>
      </c>
      <c r="E26" s="36">
        <v>705</v>
      </c>
      <c r="F26" s="36">
        <v>851</v>
      </c>
      <c r="G26" s="36">
        <v>358</v>
      </c>
      <c r="H26" s="36"/>
      <c r="I26" s="36"/>
      <c r="J26" s="36"/>
      <c r="K26" s="36"/>
      <c r="L26" s="36"/>
      <c r="M26" s="36"/>
      <c r="N26" s="36"/>
      <c r="O26" s="40">
        <f t="shared" si="1"/>
        <v>0</v>
      </c>
      <c r="P26" s="36"/>
      <c r="Q26" s="36"/>
      <c r="R26" s="36"/>
      <c r="S26" s="41">
        <f t="shared" si="2"/>
        <v>7116.45</v>
      </c>
    </row>
    <row r="27" spans="1:19" ht="20.100000000000001" customHeight="1" x14ac:dyDescent="0.3">
      <c r="A27" s="3">
        <v>24</v>
      </c>
      <c r="B27" s="67" t="s">
        <v>104</v>
      </c>
      <c r="C27" s="36">
        <v>1500</v>
      </c>
      <c r="D27" s="40">
        <f t="shared" ref="D27:D33" si="6">SUM(E27:I27)</f>
        <v>7398</v>
      </c>
      <c r="E27" s="36">
        <v>4450</v>
      </c>
      <c r="F27" s="36">
        <v>455</v>
      </c>
      <c r="G27" s="36">
        <v>1865</v>
      </c>
      <c r="H27" s="36">
        <v>628</v>
      </c>
      <c r="I27" s="36"/>
      <c r="J27" s="36"/>
      <c r="K27" s="36"/>
      <c r="L27" s="36"/>
      <c r="M27" s="36"/>
      <c r="N27" s="36"/>
      <c r="O27" s="40">
        <f t="shared" ref="O27:O33" si="7">SUM(P27:R27)</f>
        <v>0</v>
      </c>
      <c r="P27" s="36"/>
      <c r="Q27" s="36"/>
      <c r="R27" s="36"/>
      <c r="S27" s="41">
        <f t="shared" ref="S27:S33" si="8">C27+D27+J27+K27+L27+M27+N27+O27</f>
        <v>8898</v>
      </c>
    </row>
    <row r="28" spans="1:19" ht="20.100000000000001" customHeight="1" x14ac:dyDescent="0.3">
      <c r="A28" s="2">
        <v>25</v>
      </c>
      <c r="B28" s="67" t="s">
        <v>105</v>
      </c>
      <c r="C28" s="36"/>
      <c r="D28" s="40">
        <f t="shared" si="6"/>
        <v>3775</v>
      </c>
      <c r="E28" s="36">
        <v>1213</v>
      </c>
      <c r="F28" s="36">
        <v>1762</v>
      </c>
      <c r="G28" s="36">
        <v>800</v>
      </c>
      <c r="H28" s="36"/>
      <c r="I28" s="36"/>
      <c r="J28" s="36"/>
      <c r="K28" s="36"/>
      <c r="L28" s="36"/>
      <c r="M28" s="36"/>
      <c r="N28" s="36"/>
      <c r="O28" s="40">
        <f t="shared" si="7"/>
        <v>82</v>
      </c>
      <c r="P28" s="36"/>
      <c r="Q28" s="36"/>
      <c r="R28" s="36">
        <v>82</v>
      </c>
      <c r="S28" s="41">
        <f t="shared" si="8"/>
        <v>3857</v>
      </c>
    </row>
    <row r="29" spans="1:19" ht="20.100000000000001" customHeight="1" x14ac:dyDescent="0.3">
      <c r="A29" s="3">
        <v>26</v>
      </c>
      <c r="B29" s="67" t="s">
        <v>106</v>
      </c>
      <c r="C29" s="36"/>
      <c r="D29" s="40">
        <f t="shared" si="6"/>
        <v>2147</v>
      </c>
      <c r="E29" s="36">
        <v>220</v>
      </c>
      <c r="F29" s="36">
        <v>897</v>
      </c>
      <c r="G29" s="36">
        <v>1030</v>
      </c>
      <c r="H29" s="36"/>
      <c r="I29" s="36"/>
      <c r="J29" s="36"/>
      <c r="K29" s="36"/>
      <c r="L29" s="36"/>
      <c r="M29" s="36"/>
      <c r="N29" s="36"/>
      <c r="O29" s="40">
        <f t="shared" si="7"/>
        <v>0</v>
      </c>
      <c r="P29" s="36"/>
      <c r="Q29" s="36"/>
      <c r="R29" s="36"/>
      <c r="S29" s="41">
        <f t="shared" si="8"/>
        <v>2147</v>
      </c>
    </row>
    <row r="30" spans="1:19" ht="20.100000000000001" customHeight="1" x14ac:dyDescent="0.3">
      <c r="A30" s="3">
        <v>27</v>
      </c>
      <c r="B30" s="67" t="s">
        <v>107</v>
      </c>
      <c r="C30" s="36"/>
      <c r="D30" s="40">
        <f t="shared" si="6"/>
        <v>1851</v>
      </c>
      <c r="E30" s="36">
        <v>491</v>
      </c>
      <c r="F30" s="36">
        <v>600</v>
      </c>
      <c r="G30" s="36">
        <v>760</v>
      </c>
      <c r="H30" s="36"/>
      <c r="I30" s="36"/>
      <c r="J30" s="36"/>
      <c r="K30" s="36"/>
      <c r="L30" s="36"/>
      <c r="M30" s="36"/>
      <c r="N30" s="36"/>
      <c r="O30" s="40">
        <f t="shared" si="7"/>
        <v>92.94</v>
      </c>
      <c r="P30" s="36"/>
      <c r="Q30" s="36"/>
      <c r="R30" s="36">
        <v>92.94</v>
      </c>
      <c r="S30" s="41">
        <f t="shared" si="8"/>
        <v>1943.94</v>
      </c>
    </row>
    <row r="31" spans="1:19" ht="20.100000000000001" customHeight="1" x14ac:dyDescent="0.3">
      <c r="A31" s="3">
        <v>28</v>
      </c>
      <c r="B31" s="67" t="s">
        <v>108</v>
      </c>
      <c r="C31" s="36"/>
      <c r="D31" s="40">
        <f t="shared" si="6"/>
        <v>5659.2</v>
      </c>
      <c r="E31" s="36">
        <v>1620</v>
      </c>
      <c r="F31" s="36">
        <v>1993.2</v>
      </c>
      <c r="G31" s="36">
        <v>1885</v>
      </c>
      <c r="H31" s="36">
        <v>90</v>
      </c>
      <c r="I31" s="36">
        <v>71</v>
      </c>
      <c r="J31" s="36"/>
      <c r="K31" s="36"/>
      <c r="L31" s="36">
        <v>1483.02</v>
      </c>
      <c r="M31" s="36"/>
      <c r="N31" s="36"/>
      <c r="O31" s="40">
        <f t="shared" si="7"/>
        <v>1560</v>
      </c>
      <c r="P31" s="36"/>
      <c r="Q31" s="36">
        <v>1560</v>
      </c>
      <c r="R31" s="36"/>
      <c r="S31" s="41">
        <f t="shared" si="8"/>
        <v>8702.2199999999993</v>
      </c>
    </row>
    <row r="32" spans="1:19" ht="20.100000000000001" customHeight="1" x14ac:dyDescent="0.3">
      <c r="A32" s="3">
        <v>29</v>
      </c>
      <c r="B32" s="67" t="s">
        <v>109</v>
      </c>
      <c r="C32" s="36">
        <v>460</v>
      </c>
      <c r="D32" s="40">
        <f t="shared" si="6"/>
        <v>8523</v>
      </c>
      <c r="E32" s="36">
        <v>4118</v>
      </c>
      <c r="F32" s="36">
        <v>3325</v>
      </c>
      <c r="G32" s="36">
        <v>1080</v>
      </c>
      <c r="H32" s="36"/>
      <c r="I32" s="36"/>
      <c r="J32" s="36"/>
      <c r="K32" s="36"/>
      <c r="L32" s="36"/>
      <c r="M32" s="36"/>
      <c r="N32" s="36"/>
      <c r="O32" s="40">
        <f t="shared" si="7"/>
        <v>0</v>
      </c>
      <c r="P32" s="36"/>
      <c r="Q32" s="36"/>
      <c r="R32" s="36"/>
      <c r="S32" s="41">
        <f t="shared" si="8"/>
        <v>8983</v>
      </c>
    </row>
    <row r="33" spans="1:19" ht="20.100000000000001" customHeight="1" thickBot="1" x14ac:dyDescent="0.35">
      <c r="A33" s="3">
        <v>30</v>
      </c>
      <c r="B33" s="67" t="s">
        <v>110</v>
      </c>
      <c r="C33" s="36">
        <v>302.5</v>
      </c>
      <c r="D33" s="40">
        <f t="shared" si="6"/>
        <v>8335.2000000000007</v>
      </c>
      <c r="E33" s="36">
        <v>3277</v>
      </c>
      <c r="F33" s="36">
        <v>1958.2</v>
      </c>
      <c r="G33" s="36">
        <v>3100</v>
      </c>
      <c r="H33" s="36"/>
      <c r="I33" s="36"/>
      <c r="J33" s="36"/>
      <c r="K33" s="36"/>
      <c r="L33" s="36">
        <v>700</v>
      </c>
      <c r="M33" s="36"/>
      <c r="N33" s="36">
        <v>2905</v>
      </c>
      <c r="O33" s="40">
        <f t="shared" si="7"/>
        <v>0</v>
      </c>
      <c r="P33" s="36"/>
      <c r="Q33" s="36"/>
      <c r="R33" s="36"/>
      <c r="S33" s="41">
        <f t="shared" si="8"/>
        <v>12242.7</v>
      </c>
    </row>
    <row r="34" spans="1:19" ht="20.399999999999999" customHeight="1" thickBot="1" x14ac:dyDescent="0.35">
      <c r="A34" s="49"/>
      <c r="B34" s="50" t="s">
        <v>5</v>
      </c>
      <c r="C34" s="51">
        <f t="shared" ref="C34:S34" si="9">SUM(C4:C33)</f>
        <v>79529.930000000008</v>
      </c>
      <c r="D34" s="51">
        <f t="shared" si="9"/>
        <v>411145.79</v>
      </c>
      <c r="E34" s="51">
        <f t="shared" si="9"/>
        <v>160307.18999999997</v>
      </c>
      <c r="F34" s="51">
        <f t="shared" si="9"/>
        <v>106154.81999999999</v>
      </c>
      <c r="G34" s="51">
        <f t="shared" si="9"/>
        <v>110302</v>
      </c>
      <c r="H34" s="51">
        <f t="shared" si="9"/>
        <v>7490.8</v>
      </c>
      <c r="I34" s="51">
        <f t="shared" si="9"/>
        <v>26890.980000000003</v>
      </c>
      <c r="J34" s="51">
        <f t="shared" si="9"/>
        <v>0</v>
      </c>
      <c r="K34" s="51">
        <f t="shared" si="9"/>
        <v>734</v>
      </c>
      <c r="L34" s="51">
        <f t="shared" si="9"/>
        <v>81004.02</v>
      </c>
      <c r="M34" s="51">
        <f t="shared" si="9"/>
        <v>9596</v>
      </c>
      <c r="N34" s="51">
        <f t="shared" si="9"/>
        <v>17273.559999999998</v>
      </c>
      <c r="O34" s="51">
        <f t="shared" si="9"/>
        <v>49706.73</v>
      </c>
      <c r="P34" s="51">
        <f t="shared" si="9"/>
        <v>17454.72</v>
      </c>
      <c r="Q34" s="51">
        <f t="shared" si="9"/>
        <v>8760</v>
      </c>
      <c r="R34" s="51">
        <f t="shared" si="9"/>
        <v>23492.01</v>
      </c>
      <c r="S34" s="52">
        <f t="shared" si="9"/>
        <v>648990.02999999991</v>
      </c>
    </row>
    <row r="35" spans="1:19" ht="15" customHeight="1" thickBot="1" x14ac:dyDescent="0.35">
      <c r="C35" s="42"/>
      <c r="D35" s="43">
        <f>SUM(E34:I34)</f>
        <v>411145.78999999992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3">
        <f>SUM(P34:R34)</f>
        <v>49706.729999999996</v>
      </c>
      <c r="P35" s="42"/>
      <c r="Q35" s="42"/>
      <c r="R35" s="42"/>
      <c r="S35" s="44">
        <f>C34+D34+J34+K34+L34+M34+N34+O34</f>
        <v>648990.03</v>
      </c>
    </row>
    <row r="36" spans="1:19" s="5" customFormat="1" ht="17.399999999999999" customHeight="1" thickBot="1" x14ac:dyDescent="0.35">
      <c r="A36" s="7"/>
      <c r="B36" s="8" t="s">
        <v>78</v>
      </c>
      <c r="C36" s="47">
        <v>0</v>
      </c>
      <c r="D36" s="45">
        <f t="shared" ref="D36" si="10">SUM(E36:I36)</f>
        <v>9068.26</v>
      </c>
      <c r="E36" s="47">
        <v>4268</v>
      </c>
      <c r="F36" s="47">
        <v>0</v>
      </c>
      <c r="G36" s="47">
        <v>4800.26</v>
      </c>
      <c r="H36" s="47">
        <v>0</v>
      </c>
      <c r="I36" s="47">
        <v>0</v>
      </c>
      <c r="J36" s="47">
        <v>0</v>
      </c>
      <c r="K36" s="47">
        <v>0</v>
      </c>
      <c r="L36" s="47">
        <v>400</v>
      </c>
      <c r="M36" s="47">
        <v>0</v>
      </c>
      <c r="N36" s="47">
        <v>0</v>
      </c>
      <c r="O36" s="45">
        <f t="shared" ref="O36" si="11">SUM(P36:R36)</f>
        <v>5177.88</v>
      </c>
      <c r="P36" s="47">
        <v>0</v>
      </c>
      <c r="Q36" s="47">
        <v>4890</v>
      </c>
      <c r="R36" s="47">
        <v>287.88</v>
      </c>
      <c r="S36" s="46">
        <f t="shared" ref="S36" si="12">C36+D36+J36+K36+L36+M36+N36+O36</f>
        <v>14646.14</v>
      </c>
    </row>
  </sheetData>
  <sheetProtection selectLockedCells="1"/>
  <mergeCells count="13">
    <mergeCell ref="S2:S3"/>
    <mergeCell ref="K2:K3"/>
    <mergeCell ref="L2:L3"/>
    <mergeCell ref="M2:M3"/>
    <mergeCell ref="N2:N3"/>
    <mergeCell ref="O2:O3"/>
    <mergeCell ref="P2:R2"/>
    <mergeCell ref="J2:J3"/>
    <mergeCell ref="A2:A3"/>
    <mergeCell ref="B2:B3"/>
    <mergeCell ref="C2:C3"/>
    <mergeCell ref="D2:D3"/>
    <mergeCell ref="E2:I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4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Majetok</vt:lpstr>
      <vt:lpstr>Výdavky</vt:lpstr>
      <vt:lpstr>Príjmy</vt:lpstr>
      <vt:lpstr>Výdavky!Názvy_tlače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Pavlíková</cp:lastModifiedBy>
  <cp:lastPrinted>2026-03-05T18:35:03Z</cp:lastPrinted>
  <dcterms:created xsi:type="dcterms:W3CDTF">2020-11-18T13:29:00Z</dcterms:created>
  <dcterms:modified xsi:type="dcterms:W3CDTF">2026-04-29T09:08:17Z</dcterms:modified>
</cp:coreProperties>
</file>